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-120" windowWidth="15390" windowHeight="7935" tabRatio="808" activeTab="1"/>
  </bookViews>
  <sheets>
    <sheet name="Inputs Worksheet" sheetId="19" r:id="rId1"/>
    <sheet name="ABC Collision Tracker" sheetId="16" r:id="rId2"/>
    <sheet name="ABC Collision Charts" sheetId="17" r:id="rId3"/>
    <sheet name="ABC Collision Chart Data" sheetId="18" r:id="rId4"/>
    <sheet name="Categories" sheetId="20" r:id="rId5"/>
  </sheets>
  <definedNames>
    <definedName name="_xlnm.Print_Area" localSheetId="2">'ABC Collision Charts'!$A$1:$AB$127</definedName>
    <definedName name="_xlnm.Print_Area" localSheetId="1">'ABC Collision Tracker'!$A$1:$Z$46</definedName>
    <definedName name="_xlnm.Print_Area" localSheetId="4">Categories!$A$1:$H$73</definedName>
  </definedNames>
  <calcPr calcId="145621"/>
</workbook>
</file>

<file path=xl/calcChain.xml><?xml version="1.0" encoding="utf-8"?>
<calcChain xmlns="http://schemas.openxmlformats.org/spreadsheetml/2006/main">
  <c r="K25" i="18" l="1"/>
  <c r="O15" i="16"/>
  <c r="C7" i="18" s="1"/>
  <c r="K29" i="18"/>
  <c r="O19" i="16"/>
  <c r="C11" i="18" s="1"/>
  <c r="M22" i="16"/>
  <c r="K64" i="18"/>
  <c r="K34" i="18"/>
  <c r="K24" i="18"/>
  <c r="I15" i="16"/>
  <c r="T18" i="16"/>
  <c r="I19" i="16"/>
  <c r="U19" i="16" s="1"/>
  <c r="G63" i="18" s="1"/>
  <c r="Q22" i="16"/>
  <c r="I23" i="16"/>
  <c r="I24" i="16"/>
  <c r="M25" i="18"/>
  <c r="M27" i="18"/>
  <c r="M29" i="18"/>
  <c r="M31" i="18"/>
  <c r="M33" i="18"/>
  <c r="I13" i="16"/>
  <c r="F14" i="16"/>
  <c r="F20" i="16"/>
  <c r="F24" i="16"/>
  <c r="F13" i="16"/>
  <c r="Z14" i="16"/>
  <c r="G25" i="18"/>
  <c r="S17" i="16"/>
  <c r="C44" i="18" s="1"/>
  <c r="M23" i="16"/>
  <c r="K65" i="18" s="1"/>
  <c r="X15" i="16"/>
  <c r="C59" i="18" s="1"/>
  <c r="K5" i="18"/>
  <c r="K6" i="18"/>
  <c r="K7" i="18"/>
  <c r="K8" i="18"/>
  <c r="K9" i="18"/>
  <c r="K10" i="18"/>
  <c r="K11" i="18"/>
  <c r="K12" i="18"/>
  <c r="K13" i="18"/>
  <c r="K14" i="18"/>
  <c r="K15" i="18"/>
  <c r="M26" i="18"/>
  <c r="K27" i="18"/>
  <c r="K28" i="18"/>
  <c r="M28" i="18"/>
  <c r="K30" i="18"/>
  <c r="M30" i="18"/>
  <c r="K31" i="18"/>
  <c r="K32" i="18"/>
  <c r="M32" i="18"/>
  <c r="M34" i="18"/>
  <c r="N55" i="18"/>
  <c r="N56" i="18"/>
  <c r="N57" i="18"/>
  <c r="N58" i="18"/>
  <c r="N59" i="18"/>
  <c r="N60" i="18"/>
  <c r="N61" i="18"/>
  <c r="N62" i="18"/>
  <c r="N63" i="18"/>
  <c r="N64" i="18"/>
  <c r="N65" i="18"/>
  <c r="P13" i="16"/>
  <c r="G5" i="18"/>
  <c r="Q13" i="16"/>
  <c r="R13" i="16" s="1"/>
  <c r="P14" i="16"/>
  <c r="G6" i="18" s="1"/>
  <c r="Q14" i="16"/>
  <c r="S14" i="16"/>
  <c r="C41" i="18" s="1"/>
  <c r="F15" i="16"/>
  <c r="P15" i="16"/>
  <c r="G7" i="18"/>
  <c r="Q15" i="16"/>
  <c r="Z15" i="16"/>
  <c r="G26" i="18" s="1"/>
  <c r="F16" i="16"/>
  <c r="I16" i="16"/>
  <c r="K16" i="16"/>
  <c r="M16" i="16"/>
  <c r="K58" i="18"/>
  <c r="O16" i="16"/>
  <c r="C8" i="18"/>
  <c r="P16" i="16"/>
  <c r="G8" i="18"/>
  <c r="Q16" i="16"/>
  <c r="S16" i="16"/>
  <c r="C43" i="18" s="1"/>
  <c r="T16" i="16"/>
  <c r="X16" i="16"/>
  <c r="C60" i="18"/>
  <c r="Z16" i="16"/>
  <c r="G27" i="18"/>
  <c r="F17" i="16"/>
  <c r="I17" i="16"/>
  <c r="J17" i="16" s="1"/>
  <c r="K44" i="18" s="1"/>
  <c r="N44" i="18" s="1"/>
  <c r="M17" i="16"/>
  <c r="K59" i="18"/>
  <c r="O17" i="16"/>
  <c r="C9" i="18"/>
  <c r="P17" i="16"/>
  <c r="G9" i="18"/>
  <c r="Q17" i="16"/>
  <c r="T17" i="16"/>
  <c r="Z17" i="16"/>
  <c r="G28" i="18" s="1"/>
  <c r="F18" i="16"/>
  <c r="Q18" i="16"/>
  <c r="Z18" i="16"/>
  <c r="G29" i="18" s="1"/>
  <c r="F19" i="16"/>
  <c r="P19" i="16"/>
  <c r="G11" i="18" s="1"/>
  <c r="X19" i="16"/>
  <c r="C63" i="18"/>
  <c r="Z19" i="16"/>
  <c r="G30" i="18" s="1"/>
  <c r="I20" i="16"/>
  <c r="K20" i="16" s="1"/>
  <c r="M20" i="16"/>
  <c r="K62" i="18" s="1"/>
  <c r="O20" i="16"/>
  <c r="C12" i="18"/>
  <c r="P20" i="16"/>
  <c r="Q20" i="16"/>
  <c r="S20" i="16"/>
  <c r="C47" i="18"/>
  <c r="T20" i="16"/>
  <c r="V20" i="16"/>
  <c r="G47" i="18" s="1"/>
  <c r="X20" i="16"/>
  <c r="C64" i="18" s="1"/>
  <c r="Z20" i="16"/>
  <c r="G31" i="18"/>
  <c r="F21" i="16"/>
  <c r="I21" i="16"/>
  <c r="J21" i="16" s="1"/>
  <c r="K48" i="18" s="1"/>
  <c r="N48" i="18" s="1"/>
  <c r="O21" i="16"/>
  <c r="C13" i="18" s="1"/>
  <c r="P21" i="16"/>
  <c r="G13" i="18" s="1"/>
  <c r="Q21" i="16"/>
  <c r="R21" i="16" s="1"/>
  <c r="S21" i="16"/>
  <c r="C48" i="18"/>
  <c r="X21" i="16"/>
  <c r="C65" i="18"/>
  <c r="F22" i="16"/>
  <c r="P22" i="16"/>
  <c r="T22" i="16"/>
  <c r="Z22" i="16"/>
  <c r="G33" i="18" s="1"/>
  <c r="F23" i="16"/>
  <c r="P23" i="16"/>
  <c r="G15" i="18" s="1"/>
  <c r="Q23" i="16"/>
  <c r="S23" i="16"/>
  <c r="C50" i="18"/>
  <c r="Z23" i="16"/>
  <c r="G34" i="18" s="1"/>
  <c r="M24" i="16"/>
  <c r="O24" i="16"/>
  <c r="P24" i="16"/>
  <c r="R24" i="16" s="1"/>
  <c r="Q24" i="16"/>
  <c r="S24" i="16"/>
  <c r="X24" i="16"/>
  <c r="Z24" i="16"/>
  <c r="B26" i="16"/>
  <c r="D26" i="16"/>
  <c r="E26" i="16"/>
  <c r="W26" i="16"/>
  <c r="X27" i="16" s="1"/>
  <c r="D57" i="18" s="1"/>
  <c r="D58" i="18" s="1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Y26" i="16"/>
  <c r="N27" i="16"/>
  <c r="O55" i="18"/>
  <c r="O56" i="18" s="1"/>
  <c r="O57" i="18" s="1"/>
  <c r="O58" i="18" s="1"/>
  <c r="O59" i="18" s="1"/>
  <c r="O60" i="18" s="1"/>
  <c r="O61" i="18" s="1"/>
  <c r="O62" i="18" s="1"/>
  <c r="O63" i="18" s="1"/>
  <c r="O64" i="18" s="1"/>
  <c r="O65" i="18" s="1"/>
  <c r="O66" i="18" s="1"/>
  <c r="B28" i="16"/>
  <c r="G27" i="16" s="1"/>
  <c r="M14" i="16"/>
  <c r="K56" i="18"/>
  <c r="O23" i="16"/>
  <c r="C15" i="18"/>
  <c r="O14" i="16"/>
  <c r="C6" i="18"/>
  <c r="K26" i="18"/>
  <c r="M19" i="16"/>
  <c r="K61" i="18" s="1"/>
  <c r="O22" i="16"/>
  <c r="C14" i="18"/>
  <c r="K33" i="18"/>
  <c r="O18" i="16"/>
  <c r="C10" i="18" s="1"/>
  <c r="O13" i="16"/>
  <c r="C5" i="18"/>
  <c r="M13" i="16"/>
  <c r="K55" i="18" s="1"/>
  <c r="L26" i="16"/>
  <c r="T24" i="16"/>
  <c r="R23" i="16"/>
  <c r="R17" i="16"/>
  <c r="U17" i="16"/>
  <c r="G61" i="18" s="1"/>
  <c r="K23" i="16"/>
  <c r="U23" i="16"/>
  <c r="G67" i="18"/>
  <c r="J23" i="16"/>
  <c r="K50" i="18" s="1"/>
  <c r="N50" i="18" s="1"/>
  <c r="V23" i="16"/>
  <c r="G50" i="18"/>
  <c r="K15" i="16"/>
  <c r="J15" i="16"/>
  <c r="K42" i="18"/>
  <c r="N42" i="18" s="1"/>
  <c r="U15" i="16"/>
  <c r="G59" i="18"/>
  <c r="T23" i="16"/>
  <c r="R22" i="16"/>
  <c r="Q19" i="16"/>
  <c r="R19" i="16"/>
  <c r="I18" i="16"/>
  <c r="K18" i="16"/>
  <c r="H26" i="16"/>
  <c r="T19" i="16"/>
  <c r="J19" i="16"/>
  <c r="K46" i="18" s="1"/>
  <c r="N46" i="18" s="1"/>
  <c r="U16" i="16"/>
  <c r="G60" i="18"/>
  <c r="V16" i="16"/>
  <c r="G43" i="18" s="1"/>
  <c r="K24" i="16"/>
  <c r="V24" i="16"/>
  <c r="J24" i="16"/>
  <c r="U24" i="16"/>
  <c r="U20" i="16"/>
  <c r="G64" i="18"/>
  <c r="V21" i="16"/>
  <c r="G48" i="18" s="1"/>
  <c r="U21" i="16"/>
  <c r="G65" i="18"/>
  <c r="I22" i="16"/>
  <c r="U22" i="16" s="1"/>
  <c r="G66" i="18" s="1"/>
  <c r="K21" i="16"/>
  <c r="K17" i="16"/>
  <c r="J16" i="16"/>
  <c r="K43" i="18"/>
  <c r="N43" i="18" s="1"/>
  <c r="I14" i="16"/>
  <c r="V17" i="16"/>
  <c r="G44" i="18" s="1"/>
  <c r="G26" i="16"/>
  <c r="J20" i="16"/>
  <c r="K47" i="18" s="1"/>
  <c r="N47" i="18" s="1"/>
  <c r="P18" i="16"/>
  <c r="R18" i="16" s="1"/>
  <c r="R14" i="16"/>
  <c r="U13" i="16"/>
  <c r="G57" i="18"/>
  <c r="K13" i="16"/>
  <c r="J13" i="16"/>
  <c r="K40" i="18" s="1"/>
  <c r="N40" i="18" s="1"/>
  <c r="M24" i="18"/>
  <c r="Z21" i="16"/>
  <c r="G32" i="18"/>
  <c r="T21" i="16"/>
  <c r="M21" i="16"/>
  <c r="K63" i="18" s="1"/>
  <c r="S18" i="16"/>
  <c r="C45" i="18"/>
  <c r="M18" i="16"/>
  <c r="K60" i="18" s="1"/>
  <c r="X14" i="16"/>
  <c r="C58" i="18"/>
  <c r="T14" i="16"/>
  <c r="X23" i="16"/>
  <c r="C67" i="18"/>
  <c r="X22" i="16"/>
  <c r="C66" i="18"/>
  <c r="S22" i="16"/>
  <c r="C49" i="18"/>
  <c r="S19" i="16"/>
  <c r="C46" i="18"/>
  <c r="X18" i="16"/>
  <c r="C62" i="18"/>
  <c r="X17" i="16"/>
  <c r="C61" i="18"/>
  <c r="Z13" i="16"/>
  <c r="G24" i="18"/>
  <c r="S13" i="16"/>
  <c r="C40" i="18"/>
  <c r="V13" i="16"/>
  <c r="G40" i="18"/>
  <c r="X13" i="16"/>
  <c r="C57" i="18"/>
  <c r="T13" i="16"/>
  <c r="V15" i="16"/>
  <c r="G42" i="18"/>
  <c r="S15" i="16"/>
  <c r="C42" i="18" s="1"/>
  <c r="T15" i="16"/>
  <c r="C26" i="16"/>
  <c r="M15" i="16"/>
  <c r="K57" i="18" s="1"/>
  <c r="G14" i="18"/>
  <c r="R16" i="16"/>
  <c r="R15" i="16"/>
  <c r="F27" i="16"/>
  <c r="V18" i="16"/>
  <c r="G45" i="18"/>
  <c r="J18" i="16"/>
  <c r="K45" i="18"/>
  <c r="N45" i="18" s="1"/>
  <c r="U18" i="16"/>
  <c r="G62" i="18"/>
  <c r="K14" i="16"/>
  <c r="V14" i="16"/>
  <c r="G41" i="18"/>
  <c r="U14" i="16"/>
  <c r="G58" i="18" s="1"/>
  <c r="V22" i="16"/>
  <c r="G49" i="18" s="1"/>
  <c r="J14" i="16"/>
  <c r="K41" i="18" s="1"/>
  <c r="N41" i="18" s="1"/>
  <c r="Z27" i="16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E27" i="16" l="1"/>
  <c r="H27" i="16"/>
  <c r="J22" i="16"/>
  <c r="K49" i="18" s="1"/>
  <c r="N49" i="18" s="1"/>
  <c r="C27" i="16"/>
  <c r="S27" i="16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K22" i="16"/>
  <c r="R20" i="16"/>
  <c r="N24" i="18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B27" i="16"/>
  <c r="G10" i="18"/>
  <c r="K19" i="16"/>
  <c r="G12" i="18"/>
  <c r="I26" i="16"/>
  <c r="I27" i="16" s="1"/>
  <c r="V27" i="16" s="1"/>
  <c r="H40" i="18" s="1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V19" i="16"/>
  <c r="G46" i="18" s="1"/>
  <c r="L27" i="16"/>
  <c r="D27" i="16"/>
  <c r="T27" i="16" l="1"/>
  <c r="Q27" i="16"/>
  <c r="L5" i="18"/>
  <c r="L6" i="18" s="1"/>
  <c r="L7" i="18" s="1"/>
  <c r="L8" i="18" s="1"/>
  <c r="L9" i="18" s="1"/>
  <c r="L10" i="18" s="1"/>
  <c r="L11" i="18" s="1"/>
  <c r="L12" i="18" s="1"/>
  <c r="L13" i="18" s="1"/>
  <c r="L14" i="18" s="1"/>
  <c r="L15" i="18" s="1"/>
  <c r="L16" i="18" s="1"/>
  <c r="K27" i="16"/>
  <c r="O40" i="18" s="1"/>
  <c r="O41" i="18" s="1"/>
  <c r="O42" i="18" s="1"/>
  <c r="O43" i="18" s="1"/>
  <c r="O44" i="18" s="1"/>
  <c r="O45" i="18" s="1"/>
  <c r="O46" i="18" s="1"/>
  <c r="O47" i="18" s="1"/>
  <c r="O48" i="18" s="1"/>
  <c r="O49" i="18" s="1"/>
  <c r="O50" i="18" s="1"/>
  <c r="O51" i="18" s="1"/>
  <c r="P27" i="16"/>
  <c r="U27" i="16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O27" i="16"/>
  <c r="D5" i="18" s="1"/>
  <c r="D6" i="18" s="1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L24" i="18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M27" i="16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J27" i="16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H5" i="18" l="1"/>
  <c r="H6" i="18" s="1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R27" i="16"/>
</calcChain>
</file>

<file path=xl/sharedStrings.xml><?xml version="1.0" encoding="utf-8"?>
<sst xmlns="http://schemas.openxmlformats.org/spreadsheetml/2006/main" count="464" uniqueCount="296">
  <si>
    <t>Feb</t>
  </si>
  <si>
    <t>Jan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</si>
  <si>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</si>
  <si>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</si>
  <si>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</si>
  <si>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</si>
  <si>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</si>
  <si>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</si>
  <si>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</si>
  <si>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</si>
  <si>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</si>
  <si>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</si>
  <si>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Hours per Gallon of Clear</t>
  </si>
  <si>
    <t>Feb Comments:</t>
  </si>
  <si>
    <t>Jan Comments:</t>
  </si>
  <si>
    <t>April Comments:</t>
  </si>
  <si>
    <t>March Comments:</t>
  </si>
  <si>
    <t>May Comments:</t>
  </si>
  <si>
    <t>August Comments:</t>
  </si>
  <si>
    <t>July Comments:</t>
  </si>
  <si>
    <t>June Comments:</t>
  </si>
  <si>
    <t>Sept Comments:</t>
  </si>
  <si>
    <t>Oct Comments:</t>
  </si>
  <si>
    <t>Nov Comments:</t>
  </si>
  <si>
    <t>Dec Comments:</t>
  </si>
  <si>
    <t>Paint Shop Trend Tracker</t>
  </si>
  <si>
    <t>Month</t>
  </si>
  <si>
    <t>Shop Collision Sales</t>
  </si>
  <si>
    <t>After Discount</t>
  </si>
  <si>
    <t>TOTAL P&amp;M Cost</t>
  </si>
  <si>
    <t>RO Count</t>
  </si>
  <si>
    <t>Average Repair Order</t>
  </si>
  <si>
    <t>% of Material Cost vs. Total Sales</t>
  </si>
  <si>
    <t>% of Material Sold vs. Total Sales</t>
  </si>
  <si>
    <t>Liquid Cost Per Hour</t>
  </si>
  <si>
    <t>Total P&amp;M Cost Per Hour</t>
  </si>
  <si>
    <t>Liquid to Associated Sales Mix Ratio</t>
  </si>
  <si>
    <t>Liquid</t>
  </si>
  <si>
    <t>Associated</t>
  </si>
  <si>
    <t>Posted Door Rate</t>
  </si>
  <si>
    <t>Effective P&amp;M Sales per Hour Sold vs Posted Door Rate</t>
  </si>
  <si>
    <t>Effective P&amp;M Sales per Hour</t>
  </si>
  <si>
    <t>Total P&amp;M Profitability vs. Material Sold</t>
  </si>
  <si>
    <t>Current Month</t>
  </si>
  <si>
    <t xml:space="preserve"> Shop Trend</t>
  </si>
  <si>
    <t>Hours per Gallon of Primer</t>
  </si>
  <si>
    <t xml:space="preserve">Monthly Total  Material Sales </t>
  </si>
  <si>
    <t>Total Materials Sales Trend</t>
  </si>
  <si>
    <t>Monthly Liquid Cost</t>
  </si>
  <si>
    <t>Liquid Costs Trend</t>
  </si>
  <si>
    <t># of     Re-Do's</t>
  </si>
  <si>
    <t># of Months</t>
  </si>
  <si>
    <t>&gt;10%</t>
  </si>
  <si>
    <t>Shop Entry</t>
  </si>
  <si>
    <t>Jobber Entry</t>
  </si>
  <si>
    <t>Calculation</t>
  </si>
  <si>
    <t>Collision Center</t>
  </si>
  <si>
    <t>Data from Shop</t>
  </si>
  <si>
    <t>Data from Jobber</t>
  </si>
  <si>
    <t>DO NOT ENTER DATA</t>
  </si>
  <si>
    <t>Posted Paint and Material Door Rate</t>
  </si>
  <si>
    <t>Sales</t>
  </si>
  <si>
    <t>Refinish Hours Sold</t>
  </si>
  <si>
    <t>Primer Usage</t>
  </si>
  <si>
    <t>Clear Usage</t>
  </si>
  <si>
    <t>Benchmarks</t>
  </si>
  <si>
    <t>$1800-2400</t>
  </si>
  <si>
    <t>65-70%</t>
  </si>
  <si>
    <t>25-35%</t>
  </si>
  <si>
    <t>4.5-5.5%</t>
  </si>
  <si>
    <t>1.5-2.5%</t>
  </si>
  <si>
    <t>&lt;8%</t>
  </si>
  <si>
    <t>&gt;25%</t>
  </si>
  <si>
    <t>TREND TRACKER</t>
  </si>
  <si>
    <t>MONTHLY INPUTS WORKSHEET</t>
  </si>
  <si>
    <t>Input from Shop</t>
  </si>
  <si>
    <t>Input from Jobber</t>
  </si>
  <si>
    <t>Key</t>
  </si>
  <si>
    <t>Collision Center Name</t>
  </si>
  <si>
    <t>Liquid Cost</t>
  </si>
  <si>
    <t>Total PPG Liquids SOLD on Jobber Monthly Statement after all discounts or rebates - less Non Refinish Products</t>
  </si>
  <si>
    <t>Associated Cost</t>
  </si>
  <si>
    <t>Total Associated Material SOLD on Jobber Monthly Statement after all discounts or rebates - less Non Refinish Products</t>
  </si>
  <si>
    <t>Paint &amp; Materials Sold</t>
  </si>
  <si>
    <t>Material Rate</t>
  </si>
  <si>
    <t>Collision Center's Posted Door Rate for Paint &amp; Materials</t>
  </si>
  <si>
    <t>Total number of gallons of Primer Surfacer SOLD on Jobber Monthly Statement - do not include hardener or reducer</t>
  </si>
  <si>
    <t>Total number of gallons of Clear SOLD on Jobber Monthly Statement - do not include hardener or reducer</t>
  </si>
  <si>
    <t>Comments</t>
  </si>
  <si>
    <t>Specific to new changes to DRPs, Work Mix, Personnel, Products, Training, Marketing, Billing, Etc.</t>
  </si>
  <si>
    <t xml:space="preserve">© 2012 PPG Industries All rights reserved.   www.ppgrefinish.com </t>
  </si>
  <si>
    <t>&lt;3%</t>
  </si>
  <si>
    <t>Collision Sales</t>
  </si>
  <si>
    <t>Liquied Costs</t>
  </si>
  <si>
    <t>Associated Costs</t>
  </si>
  <si>
    <t>Liquid Cost %</t>
  </si>
  <si>
    <t>Associated Cost %</t>
  </si>
  <si>
    <t>Paint and Material Sold</t>
  </si>
  <si>
    <t>Effective P&amp;M Sales / Hour Sold</t>
  </si>
  <si>
    <t>Materials Sold % Sales</t>
  </si>
  <si>
    <t>Liquid Cost % Sales</t>
  </si>
  <si>
    <t>Assoc. Cost % Sales</t>
  </si>
  <si>
    <t>Total P&amp;M % Sales</t>
  </si>
  <si>
    <t>Liquid Cost / Refinish Hour</t>
  </si>
  <si>
    <t>Assoc. Cost / Refinish Hour</t>
  </si>
  <si>
    <t>TOTAL P&amp;M Gross Profit %</t>
  </si>
  <si>
    <t>TOTAL P&amp;M / Refinish Hour</t>
  </si>
  <si>
    <t>Primer Usage (Gals)</t>
  </si>
  <si>
    <t>Clear Usage (Gals)</t>
  </si>
  <si>
    <t>Refinish Hours / Gallon Primer</t>
  </si>
  <si>
    <t>Refinish Hours / Gallon Clear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</si>
  <si>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</si>
  <si>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</si>
  <si>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</si>
  <si>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</si>
  <si>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</si>
  <si>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</si>
  <si>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</si>
  <si>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</si>
  <si>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</si>
  <si>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</si>
  <si>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</si>
  <si>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</si>
  <si>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Total</t>
  </si>
  <si>
    <t>Average</t>
  </si>
  <si>
    <t>Total Refinish Hours SOLD or CLOSED for the Month</t>
  </si>
  <si>
    <t>Total Collision Sales SOLD or CLOSED for the Month - includes All Labor, Parts, Materials and Sublet/Other</t>
  </si>
  <si>
    <t>Total Repair Order SOLD or CLOSED for the Month</t>
  </si>
  <si>
    <t xml:space="preserve">Total Paint &amp; Material SOLD or CLOSED for the Month </t>
  </si>
  <si>
    <t xml:space="preserve">© 2010 PPG Industries All rights reserved.   www.ppgrefinish.com </t>
  </si>
  <si>
    <t>Seam Sealers</t>
  </si>
  <si>
    <t>applicable.</t>
  </si>
  <si>
    <t>Handheld drying equipment</t>
  </si>
  <si>
    <t>Upholstery Cleaners</t>
  </si>
  <si>
    <t>Drip Check Sealer</t>
  </si>
  <si>
    <t>Waste Sales, if</t>
  </si>
  <si>
    <t>Spray Guns</t>
  </si>
  <si>
    <t>Tire Cleaners/Conditioner</t>
  </si>
  <si>
    <t>Caulking and Sealers</t>
  </si>
  <si>
    <t>with Hazardous</t>
  </si>
  <si>
    <t>Recyclers</t>
  </si>
  <si>
    <t>Seat Covers</t>
  </si>
  <si>
    <t>Sealants</t>
  </si>
  <si>
    <t>should be associated</t>
  </si>
  <si>
    <t>Mixing Equipment</t>
  </si>
  <si>
    <t>Polishing Towels</t>
  </si>
  <si>
    <t>Waste Removal costs</t>
  </si>
  <si>
    <t>IR Units</t>
  </si>
  <si>
    <t>Polishing Pads</t>
  </si>
  <si>
    <t>Weatherstrip Adhesive</t>
  </si>
  <si>
    <t>Purposes, Hazardous</t>
  </si>
  <si>
    <t>Gun Washer</t>
  </si>
  <si>
    <t>Floor Mats</t>
  </si>
  <si>
    <t>Trim and Emblem</t>
  </si>
  <si>
    <t>*For Accounting</t>
  </si>
  <si>
    <t>Equipment</t>
  </si>
  <si>
    <t>Glass Cleaners</t>
  </si>
  <si>
    <t>SMC Adhesive</t>
  </si>
  <si>
    <t>General Cleaning Products</t>
  </si>
  <si>
    <t>Plastic Adhesive, Rigid</t>
  </si>
  <si>
    <t>Welding Supplies</t>
  </si>
  <si>
    <t>Detergents</t>
  </si>
  <si>
    <t>Plastic Adhesive, Flexible</t>
  </si>
  <si>
    <t>Spray Gun Rebuild Kits</t>
  </si>
  <si>
    <t>Waste Cans</t>
  </si>
  <si>
    <t>Detail Brushes</t>
  </si>
  <si>
    <t>DA Paper Adhesive</t>
  </si>
  <si>
    <t>Recycling Machine Supplies</t>
  </si>
  <si>
    <t>Tack Rags</t>
  </si>
  <si>
    <t>Buffing Pads</t>
  </si>
  <si>
    <t>Contact Cement - Upholstery</t>
  </si>
  <si>
    <t>*Hazardous Waste Removal</t>
  </si>
  <si>
    <t>Sticks</t>
  </si>
  <si>
    <t>Detail Products</t>
  </si>
  <si>
    <t>Adhesives</t>
  </si>
  <si>
    <t>Dessicant Replacement Kits</t>
  </si>
  <si>
    <t>Strainers</t>
  </si>
  <si>
    <t>Gun Washer Solvents</t>
  </si>
  <si>
    <t>Steel Wool</t>
  </si>
  <si>
    <t>Weld-Thru Primer</t>
  </si>
  <si>
    <t>Fresh Air System Parts</t>
  </si>
  <si>
    <t>Spray Suits</t>
  </si>
  <si>
    <t>Two-Sided Molding Tape</t>
  </si>
  <si>
    <t>Undercoating</t>
  </si>
  <si>
    <t>Compressor Oil</t>
  </si>
  <si>
    <t>Spray Socks</t>
  </si>
  <si>
    <t>Stripe Tape Kits</t>
  </si>
  <si>
    <t>Sound Deadener Pads</t>
  </si>
  <si>
    <t>Compressor Filters</t>
  </si>
  <si>
    <t>Sponges</t>
  </si>
  <si>
    <t>Side Molding Kits</t>
  </si>
  <si>
    <t>Sandblast Sand/Media</t>
  </si>
  <si>
    <t>Booth Filters</t>
  </si>
  <si>
    <t>Rubber Squeegees</t>
  </si>
  <si>
    <t>Stripe Removers</t>
  </si>
  <si>
    <t>Rust-Proofing</t>
  </si>
  <si>
    <t>Maintenance Account</t>
  </si>
  <si>
    <t>Razor Blades</t>
  </si>
  <si>
    <t>Decal Removers</t>
  </si>
  <si>
    <t>Gravel Guard</t>
  </si>
  <si>
    <t>Paper Towels/Rags</t>
  </si>
  <si>
    <t>Other</t>
  </si>
  <si>
    <t>Corrosion Products</t>
  </si>
  <si>
    <t>Wheel Maskers</t>
  </si>
  <si>
    <t>Paint Cans</t>
  </si>
  <si>
    <t>Water Extractors</t>
  </si>
  <si>
    <t>Paint Brushes</t>
  </si>
  <si>
    <t>Windshield Kits</t>
  </si>
  <si>
    <t>Paint Roller</t>
  </si>
  <si>
    <t>Stripper Wheels</t>
  </si>
  <si>
    <t>Mixing Cups</t>
  </si>
  <si>
    <t>Vinyl Top Adhesive</t>
  </si>
  <si>
    <t>Fiberglass Resins</t>
  </si>
  <si>
    <t>Spot Weld Drill Bits</t>
  </si>
  <si>
    <t>Mixing Boards</t>
  </si>
  <si>
    <t>Urethane Sealers</t>
  </si>
  <si>
    <t>Fiberglass Fillers</t>
  </si>
  <si>
    <t>Sanding Blocks</t>
  </si>
  <si>
    <t>Lubricants</t>
  </si>
  <si>
    <t>Panel Bonding</t>
  </si>
  <si>
    <t>Fiberglass Cloth</t>
  </si>
  <si>
    <t>Safety Masks/Respirators</t>
  </si>
  <si>
    <t>Light Bulbs</t>
  </si>
  <si>
    <t>Liquid Mask</t>
  </si>
  <si>
    <t>Body Fillers</t>
  </si>
  <si>
    <t>Plastic Spreaders</t>
  </si>
  <si>
    <t>Hand Cleaners</t>
  </si>
  <si>
    <t>Car Cover (interior/exterior)</t>
  </si>
  <si>
    <t>Associated Hardeners</t>
  </si>
  <si>
    <t>Plastic Graters</t>
  </si>
  <si>
    <t>Gloves</t>
  </si>
  <si>
    <t>Parts/Sublet</t>
  </si>
  <si>
    <t>Fillers</t>
  </si>
  <si>
    <t>Hacksaw Blades</t>
  </si>
  <si>
    <t>Electrical Tape</t>
  </si>
  <si>
    <t>Drill Bits</t>
  </si>
  <si>
    <t>Clean-Up Solvent</t>
  </si>
  <si>
    <t>Roloc Discs</t>
  </si>
  <si>
    <t>DA Pads</t>
  </si>
  <si>
    <t>Buckets</t>
  </si>
  <si>
    <t>Plastic Ties</t>
  </si>
  <si>
    <t>Grinding Disks</t>
  </si>
  <si>
    <t>Air Regulators/Connectors</t>
  </si>
  <si>
    <t>Brooms</t>
  </si>
  <si>
    <t>Pop Rivets</t>
  </si>
  <si>
    <t>Finesse Sanding Blocks</t>
  </si>
  <si>
    <t>Air Hoses</t>
  </si>
  <si>
    <t>Air Tool Oil</t>
  </si>
  <si>
    <t>Hardware-nut, bolts, clips</t>
  </si>
  <si>
    <t>Cut-off Wheels</t>
  </si>
  <si>
    <t>Small Tools</t>
  </si>
  <si>
    <t>Shop Supplies</t>
  </si>
  <si>
    <t>Fasteners</t>
  </si>
  <si>
    <t>Abrasives</t>
  </si>
  <si>
    <t>NON REFINISH PRODUCTS / EQUIPMENT</t>
  </si>
  <si>
    <t>* See estimating procedure pages for specific not-included hours and operations.  Specific items can be charged out as parts to individual jobs.</t>
  </si>
  <si>
    <t>* Body repair and paint polishing materials (including labor operations) are not included within refinish calculations, unless specifically noted.</t>
  </si>
  <si>
    <t>* Materials included in estimate calculations are only for refinish operations.</t>
  </si>
  <si>
    <t>Water (mixed with products)</t>
  </si>
  <si>
    <t>Flex Additives</t>
  </si>
  <si>
    <t>Fine Line Tape</t>
  </si>
  <si>
    <t>Solvents (mixed with products)</t>
  </si>
  <si>
    <t>Fish-Eye Eliminator</t>
  </si>
  <si>
    <t>Masking Tapes</t>
  </si>
  <si>
    <t>Sealers</t>
  </si>
  <si>
    <t>Clear Coats</t>
  </si>
  <si>
    <t>Masking Paper/Plastic</t>
  </si>
  <si>
    <t>Reducers</t>
  </si>
  <si>
    <t>Catalyst</t>
  </si>
  <si>
    <t>Masking</t>
  </si>
  <si>
    <t>Primers</t>
  </si>
  <si>
    <t>Bonding Clears</t>
  </si>
  <si>
    <t>Wet Sandpaper</t>
  </si>
  <si>
    <t>Polyester Primers</t>
  </si>
  <si>
    <t>Blending Clears</t>
  </si>
  <si>
    <t>Scuff Pads</t>
  </si>
  <si>
    <t>Rubbing Compound</t>
  </si>
  <si>
    <t>Mixing Toners</t>
  </si>
  <si>
    <t>Aerosol Paints</t>
  </si>
  <si>
    <t>Liquid Sanding Paste</t>
  </si>
  <si>
    <t>Paint Sealant, Waxes</t>
  </si>
  <si>
    <t>Mixing Balancers, Binders</t>
  </si>
  <si>
    <t>Additives</t>
  </si>
  <si>
    <t>Dry Sandpaper</t>
  </si>
  <si>
    <t>Finishing Compound</t>
  </si>
  <si>
    <t>Metal Cleaners &amp; Conditioners</t>
  </si>
  <si>
    <t>Activators</t>
  </si>
  <si>
    <t>DA Sandpaper</t>
  </si>
  <si>
    <t>Hand Glaze</t>
  </si>
  <si>
    <t>Hardeners</t>
  </si>
  <si>
    <t>Accelerators</t>
  </si>
  <si>
    <t>Compounds/Polishes</t>
  </si>
  <si>
    <t>Paints</t>
  </si>
  <si>
    <t>REFINISH RELATED MATERIALS</t>
  </si>
  <si>
    <t>REFINISH PRODUCTS</t>
  </si>
  <si>
    <t>REFINISH MATERIALS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</si>
</sst>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#,##0.0_);\(#,##0.0\)"/>
    <numFmt numFmtId="167" formatCode="_(&quot;$&quot;* #,##0_);_(&quot;$&quot;* \(#,##0\);_(&quot;$&quot;* &quot;-&quot;??_);_(@_)"/>
    <numFmt numFmtId="168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Symbol"/>
      <family val="1"/>
      <charset val="2"/>
    </font>
    <font>
      <b/>
      <i/>
      <sz val="12"/>
      <color indexed="12"/>
      <name val="Arial"/>
      <family val="2"/>
    </font>
    <font>
      <i/>
      <sz val="22"/>
      <color indexed="9"/>
      <name val="Impact"/>
      <family val="2"/>
    </font>
    <font>
      <i/>
      <sz val="22"/>
      <name val="Arial"/>
      <family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2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5" fillId="0" borderId="0" xfId="3"/>
    <xf numFmtId="2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4" fontId="7" fillId="0" borderId="0" xfId="2" applyFont="1" applyAlignment="1">
      <alignment horizontal="center"/>
    </xf>
    <xf numFmtId="10" fontId="7" fillId="0" borderId="0" xfId="5" applyNumberFormat="1" applyFont="1" applyAlignment="1">
      <alignment horizontal="center"/>
    </xf>
    <xf numFmtId="44" fontId="7" fillId="0" borderId="0" xfId="2" applyFont="1"/>
    <xf numFmtId="0" fontId="7" fillId="0" borderId="0" xfId="3" applyFont="1" applyAlignment="1">
      <alignment horizontal="right"/>
    </xf>
    <xf numFmtId="168" fontId="7" fillId="0" borderId="0" xfId="3" applyNumberFormat="1" applyFont="1" applyAlignment="1">
      <alignment horizontal="center"/>
    </xf>
    <xf numFmtId="2" fontId="11" fillId="0" borderId="2" xfId="3" applyNumberFormat="1" applyFont="1" applyBorder="1" applyAlignment="1">
      <alignment horizontal="center"/>
    </xf>
    <xf numFmtId="2" fontId="11" fillId="0" borderId="2" xfId="3" applyNumberFormat="1" applyFont="1" applyBorder="1" applyAlignment="1" applyProtection="1">
      <alignment horizontal="center"/>
      <protection locked="0"/>
    </xf>
    <xf numFmtId="2" fontId="11" fillId="0" borderId="2" xfId="3" applyNumberFormat="1" applyFont="1" applyBorder="1" applyAlignment="1" applyProtection="1">
      <alignment horizontal="center"/>
    </xf>
    <xf numFmtId="44" fontId="11" fillId="0" borderId="2" xfId="2" applyFont="1" applyBorder="1" applyAlignment="1" applyProtection="1">
      <alignment horizontal="center"/>
    </xf>
    <xf numFmtId="10" fontId="15" fillId="0" borderId="2" xfId="2" applyNumberFormat="1" applyFont="1" applyBorder="1" applyAlignment="1" applyProtection="1">
      <alignment horizontal="center"/>
    </xf>
    <xf numFmtId="10" fontId="11" fillId="0" borderId="2" xfId="5" applyNumberFormat="1" applyFont="1" applyBorder="1" applyAlignment="1" applyProtection="1">
      <alignment horizontal="center"/>
    </xf>
    <xf numFmtId="8" fontId="7" fillId="3" borderId="3" xfId="2" applyNumberFormat="1" applyFont="1" applyFill="1" applyBorder="1"/>
    <xf numFmtId="168" fontId="7" fillId="3" borderId="3" xfId="2" applyNumberFormat="1" applyFont="1" applyFill="1" applyBorder="1" applyProtection="1">
      <protection locked="0"/>
    </xf>
    <xf numFmtId="10" fontId="11" fillId="0" borderId="3" xfId="5" applyNumberFormat="1" applyFont="1" applyBorder="1" applyAlignment="1">
      <alignment horizontal="center"/>
    </xf>
    <xf numFmtId="10" fontId="11" fillId="0" borderId="2" xfId="5" applyNumberFormat="1" applyFont="1" applyBorder="1" applyAlignment="1">
      <alignment horizontal="center"/>
    </xf>
    <xf numFmtId="168" fontId="7" fillId="3" borderId="3" xfId="3" applyNumberFormat="1" applyFont="1" applyFill="1" applyBorder="1" applyAlignment="1" applyProtection="1">
      <alignment horizontal="center"/>
    </xf>
    <xf numFmtId="2" fontId="10" fillId="4" borderId="2" xfId="3" applyNumberFormat="1" applyFont="1" applyFill="1" applyBorder="1" applyAlignment="1">
      <alignment horizontal="center"/>
    </xf>
    <xf numFmtId="2" fontId="10" fillId="4" borderId="2" xfId="3" applyNumberFormat="1" applyFont="1" applyFill="1" applyBorder="1" applyAlignment="1" applyProtection="1">
      <alignment horizontal="center"/>
      <protection locked="0"/>
    </xf>
    <xf numFmtId="2" fontId="10" fillId="4" borderId="2" xfId="3" applyNumberFormat="1" applyFont="1" applyFill="1" applyBorder="1" applyAlignment="1" applyProtection="1">
      <alignment horizontal="center"/>
    </xf>
    <xf numFmtId="44" fontId="10" fillId="4" borderId="2" xfId="2" applyFont="1" applyFill="1" applyBorder="1" applyAlignment="1" applyProtection="1">
      <alignment horizontal="center"/>
    </xf>
    <xf numFmtId="10" fontId="15" fillId="4" borderId="2" xfId="2" applyNumberFormat="1" applyFont="1" applyFill="1" applyBorder="1" applyAlignment="1" applyProtection="1">
      <alignment horizontal="center"/>
    </xf>
    <xf numFmtId="10" fontId="10" fillId="4" borderId="2" xfId="5" applyNumberFormat="1" applyFont="1" applyFill="1" applyBorder="1" applyAlignment="1" applyProtection="1">
      <alignment horizontal="center"/>
    </xf>
    <xf numFmtId="10" fontId="10" fillId="4" borderId="3" xfId="5" applyNumberFormat="1" applyFont="1" applyFill="1" applyBorder="1" applyAlignment="1" applyProtection="1">
      <alignment horizontal="center"/>
    </xf>
    <xf numFmtId="164" fontId="10" fillId="4" borderId="2" xfId="3" applyNumberFormat="1" applyFont="1" applyFill="1" applyBorder="1" applyAlignment="1" applyProtection="1">
      <alignment horizontal="center"/>
      <protection locked="0"/>
    </xf>
    <xf numFmtId="8" fontId="7" fillId="4" borderId="3" xfId="2" applyNumberFormat="1" applyFont="1" applyFill="1" applyBorder="1"/>
    <xf numFmtId="168" fontId="7" fillId="4" borderId="3" xfId="2" applyNumberFormat="1" applyFont="1" applyFill="1" applyBorder="1" applyProtection="1">
      <protection locked="0"/>
    </xf>
    <xf numFmtId="10" fontId="10" fillId="4" borderId="3" xfId="5" applyNumberFormat="1" applyFont="1" applyFill="1" applyBorder="1" applyAlignment="1">
      <alignment horizontal="center"/>
    </xf>
    <xf numFmtId="10" fontId="10" fillId="4" borderId="2" xfId="5" applyNumberFormat="1" applyFont="1" applyFill="1" applyBorder="1" applyAlignment="1">
      <alignment horizontal="center"/>
    </xf>
    <xf numFmtId="168" fontId="7" fillId="4" borderId="3" xfId="3" applyNumberFormat="1" applyFont="1" applyFill="1" applyBorder="1" applyAlignment="1" applyProtection="1">
      <alignment horizontal="center"/>
    </xf>
    <xf numFmtId="44" fontId="3" fillId="5" borderId="4" xfId="2" applyFont="1" applyFill="1" applyBorder="1" applyAlignment="1">
      <alignment horizontal="center" vertical="center" wrapText="1"/>
    </xf>
    <xf numFmtId="2" fontId="3" fillId="5" borderId="4" xfId="3" applyNumberFormat="1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44" fontId="3" fillId="5" borderId="1" xfId="2" applyFont="1" applyFill="1" applyBorder="1" applyAlignment="1">
      <alignment horizontal="center" vertical="center" wrapText="1"/>
    </xf>
    <xf numFmtId="10" fontId="3" fillId="5" borderId="4" xfId="5" applyNumberFormat="1" applyFont="1" applyFill="1" applyBorder="1" applyAlignment="1">
      <alignment horizontal="center" vertical="center" wrapText="1"/>
    </xf>
    <xf numFmtId="44" fontId="3" fillId="7" borderId="5" xfId="2" applyFont="1" applyFill="1" applyBorder="1" applyAlignment="1">
      <alignment horizontal="center" vertical="center" wrapText="1"/>
    </xf>
    <xf numFmtId="44" fontId="3" fillId="6" borderId="6" xfId="2" applyFont="1" applyFill="1" applyBorder="1" applyAlignment="1">
      <alignment horizontal="center" vertical="center" wrapText="1"/>
    </xf>
    <xf numFmtId="44" fontId="3" fillId="6" borderId="7" xfId="2" applyFont="1" applyFill="1" applyBorder="1" applyAlignment="1">
      <alignment horizontal="center" vertical="center" wrapText="1"/>
    </xf>
    <xf numFmtId="0" fontId="3" fillId="7" borderId="7" xfId="3" applyFont="1" applyFill="1" applyBorder="1" applyAlignment="1">
      <alignment horizontal="center" vertical="center" wrapText="1"/>
    </xf>
    <xf numFmtId="44" fontId="8" fillId="0" borderId="0" xfId="2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/>
    </xf>
    <xf numFmtId="10" fontId="7" fillId="0" borderId="0" xfId="5" applyNumberFormat="1" applyFont="1" applyFill="1" applyBorder="1" applyAlignment="1">
      <alignment horizontal="center"/>
    </xf>
    <xf numFmtId="44" fontId="9" fillId="0" borderId="0" xfId="2" applyFont="1" applyFill="1" applyBorder="1"/>
    <xf numFmtId="44" fontId="8" fillId="0" borderId="0" xfId="2" applyFont="1" applyFill="1" applyBorder="1" applyAlignment="1">
      <alignment horizontal="center" wrapText="1"/>
    </xf>
    <xf numFmtId="44" fontId="7" fillId="0" borderId="0" xfId="2" applyFont="1" applyBorder="1"/>
    <xf numFmtId="0" fontId="7" fillId="0" borderId="0" xfId="3" applyFont="1" applyBorder="1" applyAlignment="1">
      <alignment horizontal="center"/>
    </xf>
    <xf numFmtId="0" fontId="7" fillId="0" borderId="0" xfId="3" applyFont="1" applyAlignment="1">
      <alignment vertical="center"/>
    </xf>
    <xf numFmtId="44" fontId="3" fillId="6" borderId="4" xfId="2" applyFont="1" applyFill="1" applyBorder="1" applyAlignment="1">
      <alignment horizontal="center" vertical="center" wrapText="1"/>
    </xf>
    <xf numFmtId="44" fontId="3" fillId="7" borderId="4" xfId="2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/>
    </xf>
    <xf numFmtId="0" fontId="5" fillId="0" borderId="8" xfId="3" applyBorder="1"/>
    <xf numFmtId="0" fontId="5" fillId="0" borderId="9" xfId="3" applyBorder="1"/>
    <xf numFmtId="0" fontId="5" fillId="0" borderId="10" xfId="3" applyBorder="1"/>
    <xf numFmtId="0" fontId="5" fillId="0" borderId="11" xfId="3" applyBorder="1"/>
    <xf numFmtId="0" fontId="5" fillId="0" borderId="0" xfId="3" applyBorder="1"/>
    <xf numFmtId="0" fontId="5" fillId="0" borderId="12" xfId="3" applyBorder="1"/>
    <xf numFmtId="0" fontId="5" fillId="4" borderId="0" xfId="3" applyFill="1" applyBorder="1"/>
    <xf numFmtId="0" fontId="5" fillId="0" borderId="13" xfId="3" applyBorder="1"/>
    <xf numFmtId="0" fontId="5" fillId="0" borderId="14" xfId="3" applyBorder="1"/>
    <xf numFmtId="0" fontId="5" fillId="0" borderId="15" xfId="3" applyBorder="1"/>
    <xf numFmtId="10" fontId="5" fillId="0" borderId="16" xfId="3" applyNumberFormat="1" applyBorder="1"/>
    <xf numFmtId="10" fontId="5" fillId="0" borderId="17" xfId="3" applyNumberFormat="1" applyBorder="1"/>
    <xf numFmtId="0" fontId="5" fillId="0" borderId="18" xfId="3" applyBorder="1"/>
    <xf numFmtId="2" fontId="5" fillId="0" borderId="16" xfId="3" applyNumberFormat="1" applyBorder="1"/>
    <xf numFmtId="165" fontId="5" fillId="0" borderId="17" xfId="3" applyNumberFormat="1" applyBorder="1"/>
    <xf numFmtId="10" fontId="5" fillId="0" borderId="19" xfId="3" applyNumberFormat="1" applyBorder="1"/>
    <xf numFmtId="10" fontId="5" fillId="0" borderId="0" xfId="3" applyNumberFormat="1" applyBorder="1"/>
    <xf numFmtId="0" fontId="5" fillId="0" borderId="20" xfId="3" applyBorder="1"/>
    <xf numFmtId="2" fontId="5" fillId="0" borderId="19" xfId="3" applyNumberFormat="1" applyBorder="1"/>
    <xf numFmtId="165" fontId="5" fillId="0" borderId="0" xfId="3" applyNumberFormat="1" applyBorder="1"/>
    <xf numFmtId="164" fontId="5" fillId="0" borderId="16" xfId="3" applyNumberFormat="1" applyBorder="1"/>
    <xf numFmtId="164" fontId="0" fillId="0" borderId="17" xfId="5" applyNumberFormat="1" applyFont="1" applyBorder="1"/>
    <xf numFmtId="0" fontId="5" fillId="0" borderId="17" xfId="3" applyBorder="1"/>
    <xf numFmtId="164" fontId="5" fillId="0" borderId="17" xfId="3" applyNumberFormat="1" applyBorder="1"/>
    <xf numFmtId="164" fontId="5" fillId="0" borderId="19" xfId="3" applyNumberFormat="1" applyBorder="1"/>
    <xf numFmtId="164" fontId="0" fillId="0" borderId="0" xfId="5" applyNumberFormat="1" applyFont="1" applyBorder="1"/>
    <xf numFmtId="164" fontId="5" fillId="0" borderId="0" xfId="3" applyNumberFormat="1" applyBorder="1"/>
    <xf numFmtId="2" fontId="5" fillId="0" borderId="0" xfId="3" applyNumberFormat="1" applyBorder="1"/>
    <xf numFmtId="0" fontId="19" fillId="0" borderId="19" xfId="3" applyFont="1" applyBorder="1" applyAlignment="1">
      <alignment horizontal="center"/>
    </xf>
    <xf numFmtId="0" fontId="19" fillId="0" borderId="0" xfId="3" applyFont="1" applyBorder="1" applyAlignment="1">
      <alignment horizontal="center" wrapText="1"/>
    </xf>
    <xf numFmtId="0" fontId="5" fillId="0" borderId="19" xfId="3" applyBorder="1"/>
    <xf numFmtId="0" fontId="19" fillId="0" borderId="19" xfId="3" applyFont="1" applyBorder="1" applyAlignment="1">
      <alignment horizontal="center" wrapText="1"/>
    </xf>
    <xf numFmtId="0" fontId="14" fillId="0" borderId="0" xfId="3" applyFont="1" applyFill="1" applyBorder="1" applyAlignment="1">
      <alignment wrapText="1"/>
    </xf>
    <xf numFmtId="0" fontId="19" fillId="0" borderId="0" xfId="3" applyFont="1" applyBorder="1" applyAlignment="1">
      <alignment horizontal="center"/>
    </xf>
    <xf numFmtId="0" fontId="5" fillId="0" borderId="21" xfId="3" applyBorder="1"/>
    <xf numFmtId="0" fontId="5" fillId="0" borderId="22" xfId="3" applyBorder="1"/>
    <xf numFmtId="0" fontId="4" fillId="0" borderId="23" xfId="3" applyFont="1" applyBorder="1"/>
    <xf numFmtId="10" fontId="0" fillId="0" borderId="17" xfId="5" applyNumberFormat="1" applyFont="1" applyBorder="1"/>
    <xf numFmtId="44" fontId="5" fillId="0" borderId="16" xfId="3" applyNumberFormat="1" applyBorder="1"/>
    <xf numFmtId="44" fontId="5" fillId="0" borderId="17" xfId="3" applyNumberFormat="1" applyBorder="1"/>
    <xf numFmtId="10" fontId="0" fillId="0" borderId="0" xfId="5" applyNumberFormat="1" applyFont="1" applyBorder="1"/>
    <xf numFmtId="44" fontId="5" fillId="0" borderId="19" xfId="3" applyNumberFormat="1" applyBorder="1"/>
    <xf numFmtId="44" fontId="5" fillId="0" borderId="0" xfId="3" applyNumberFormat="1" applyBorder="1"/>
    <xf numFmtId="10" fontId="5" fillId="0" borderId="0" xfId="3" applyNumberFormat="1"/>
    <xf numFmtId="0" fontId="14" fillId="0" borderId="0" xfId="3" applyFont="1" applyFill="1" applyBorder="1"/>
    <xf numFmtId="44" fontId="5" fillId="0" borderId="18" xfId="3" applyNumberFormat="1" applyBorder="1"/>
    <xf numFmtId="167" fontId="5" fillId="0" borderId="16" xfId="3" applyNumberFormat="1" applyBorder="1"/>
    <xf numFmtId="167" fontId="5" fillId="0" borderId="17" xfId="3" applyNumberFormat="1" applyBorder="1"/>
    <xf numFmtId="44" fontId="5" fillId="0" borderId="20" xfId="3" applyNumberFormat="1" applyBorder="1"/>
    <xf numFmtId="167" fontId="5" fillId="0" borderId="19" xfId="3" applyNumberFormat="1" applyBorder="1"/>
    <xf numFmtId="167" fontId="5" fillId="0" borderId="0" xfId="3" applyNumberFormat="1" applyBorder="1"/>
    <xf numFmtId="0" fontId="19" fillId="0" borderId="21" xfId="3" applyFont="1" applyBorder="1" applyAlignment="1">
      <alignment horizontal="center" wrapText="1"/>
    </xf>
    <xf numFmtId="0" fontId="19" fillId="0" borderId="23" xfId="3" applyFont="1" applyBorder="1" applyAlignment="1">
      <alignment horizontal="center" wrapText="1"/>
    </xf>
    <xf numFmtId="0" fontId="19" fillId="0" borderId="22" xfId="3" applyFont="1" applyBorder="1" applyAlignment="1">
      <alignment horizontal="center" wrapText="1"/>
    </xf>
    <xf numFmtId="0" fontId="5" fillId="0" borderId="23" xfId="3" applyBorder="1"/>
    <xf numFmtId="9" fontId="5" fillId="0" borderId="0" xfId="3" applyNumberFormat="1"/>
    <xf numFmtId="0" fontId="4" fillId="0" borderId="22" xfId="3" applyFont="1" applyBorder="1"/>
    <xf numFmtId="2" fontId="5" fillId="0" borderId="17" xfId="3" applyNumberFormat="1" applyBorder="1"/>
    <xf numFmtId="44" fontId="3" fillId="3" borderId="0" xfId="2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2" fontId="3" fillId="3" borderId="0" xfId="3" applyNumberFormat="1" applyFont="1" applyFill="1" applyBorder="1" applyAlignment="1">
      <alignment horizontal="center" vertical="center" wrapText="1"/>
    </xf>
    <xf numFmtId="44" fontId="3" fillId="5" borderId="24" xfId="2" applyFont="1" applyFill="1" applyBorder="1" applyAlignment="1">
      <alignment horizontal="center" vertical="center" wrapText="1"/>
    </xf>
    <xf numFmtId="44" fontId="17" fillId="3" borderId="0" xfId="1" applyFont="1" applyFill="1" applyBorder="1" applyAlignment="1">
      <alignment horizontal="center" vertical="center" wrapText="1"/>
    </xf>
    <xf numFmtId="10" fontId="17" fillId="3" borderId="0" xfId="4" applyNumberFormat="1" applyFont="1" applyFill="1" applyBorder="1" applyAlignment="1">
      <alignment horizontal="center" vertical="center" wrapText="1"/>
    </xf>
    <xf numFmtId="168" fontId="7" fillId="4" borderId="2" xfId="3" applyNumberFormat="1" applyFont="1" applyFill="1" applyBorder="1" applyAlignment="1" applyProtection="1">
      <alignment horizontal="center"/>
    </xf>
    <xf numFmtId="10" fontId="15" fillId="4" borderId="2" xfId="5" applyNumberFormat="1" applyFont="1" applyFill="1" applyBorder="1" applyAlignment="1" applyProtection="1">
      <alignment horizontal="center"/>
    </xf>
    <xf numFmtId="168" fontId="7" fillId="4" borderId="2" xfId="2" applyNumberFormat="1" applyFont="1" applyFill="1" applyBorder="1" applyProtection="1">
      <protection locked="0"/>
    </xf>
    <xf numFmtId="37" fontId="7" fillId="4" borderId="2" xfId="3" applyNumberFormat="1" applyFont="1" applyFill="1" applyBorder="1" applyAlignment="1" applyProtection="1">
      <alignment horizontal="center"/>
      <protection locked="0"/>
    </xf>
    <xf numFmtId="8" fontId="7" fillId="4" borderId="2" xfId="2" applyNumberFormat="1" applyFont="1" applyFill="1" applyBorder="1"/>
    <xf numFmtId="0" fontId="3" fillId="7" borderId="1" xfId="0" applyFont="1" applyFill="1" applyBorder="1" applyAlignment="1">
      <alignment horizontal="center" vertical="center" wrapText="1"/>
    </xf>
    <xf numFmtId="164" fontId="10" fillId="4" borderId="2" xfId="2" applyNumberFormat="1" applyFont="1" applyFill="1" applyBorder="1" applyAlignment="1" applyProtection="1">
      <alignment horizontal="center"/>
    </xf>
    <xf numFmtId="164" fontId="11" fillId="0" borderId="2" xfId="2" applyNumberFormat="1" applyFont="1" applyBorder="1" applyAlignment="1" applyProtection="1">
      <alignment horizontal="center"/>
    </xf>
    <xf numFmtId="164" fontId="11" fillId="3" borderId="2" xfId="2" applyNumberFormat="1" applyFont="1" applyFill="1" applyBorder="1" applyAlignment="1" applyProtection="1">
      <alignment horizontal="center"/>
    </xf>
    <xf numFmtId="1" fontId="7" fillId="4" borderId="2" xfId="3" applyNumberFormat="1" applyFont="1" applyFill="1" applyBorder="1" applyAlignment="1" applyProtection="1">
      <alignment horizontal="center"/>
      <protection locked="0"/>
    </xf>
    <xf numFmtId="1" fontId="7" fillId="3" borderId="3" xfId="3" applyNumberFormat="1" applyFont="1" applyFill="1" applyBorder="1" applyAlignment="1" applyProtection="1">
      <alignment horizontal="center"/>
      <protection locked="0"/>
    </xf>
    <xf numFmtId="1" fontId="7" fillId="4" borderId="3" xfId="3" applyNumberFormat="1" applyFont="1" applyFill="1" applyBorder="1" applyAlignment="1" applyProtection="1">
      <alignment horizontal="center"/>
      <protection locked="0"/>
    </xf>
    <xf numFmtId="37" fontId="20" fillId="0" borderId="0" xfId="2" applyNumberFormat="1" applyFont="1"/>
    <xf numFmtId="10" fontId="11" fillId="8" borderId="2" xfId="5" applyNumberFormat="1" applyFont="1" applyFill="1" applyBorder="1" applyAlignment="1" applyProtection="1">
      <alignment horizontal="center"/>
    </xf>
    <xf numFmtId="10" fontId="10" fillId="9" borderId="3" xfId="5" applyNumberFormat="1" applyFont="1" applyFill="1" applyBorder="1" applyAlignment="1" applyProtection="1">
      <alignment horizontal="center"/>
    </xf>
    <xf numFmtId="10" fontId="10" fillId="9" borderId="2" xfId="5" applyNumberFormat="1" applyFont="1" applyFill="1" applyBorder="1" applyAlignment="1" applyProtection="1">
      <alignment horizontal="center"/>
    </xf>
    <xf numFmtId="2" fontId="10" fillId="9" borderId="2" xfId="3" applyNumberFormat="1" applyFont="1" applyFill="1" applyBorder="1" applyAlignment="1" applyProtection="1">
      <alignment horizontal="center"/>
      <protection locked="0"/>
    </xf>
    <xf numFmtId="2" fontId="10" fillId="9" borderId="2" xfId="3" applyNumberFormat="1" applyFont="1" applyFill="1" applyBorder="1" applyAlignment="1" applyProtection="1">
      <alignment horizont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44" fontId="7" fillId="0" borderId="0" xfId="2" applyFont="1" applyAlignment="1">
      <alignment horizontal="center" vertical="center"/>
    </xf>
    <xf numFmtId="10" fontId="7" fillId="0" borderId="0" xfId="5" applyNumberFormat="1" applyFont="1" applyAlignment="1">
      <alignment horizontal="center" vertical="center"/>
    </xf>
    <xf numFmtId="10" fontId="21" fillId="0" borderId="0" xfId="5" applyNumberFormat="1" applyFont="1" applyAlignment="1">
      <alignment horizontal="center" vertical="center"/>
    </xf>
    <xf numFmtId="2" fontId="7" fillId="0" borderId="0" xfId="3" applyNumberFormat="1" applyFont="1" applyAlignment="1">
      <alignment horizontal="center" vertical="center" wrapText="1"/>
    </xf>
    <xf numFmtId="10" fontId="21" fillId="0" borderId="0" xfId="5" applyNumberFormat="1" applyFont="1" applyAlignment="1">
      <alignment horizontal="center" vertical="center" wrapText="1"/>
    </xf>
    <xf numFmtId="44" fontId="22" fillId="0" borderId="0" xfId="2" applyFont="1" applyFill="1" applyBorder="1" applyAlignment="1">
      <alignment horizontal="center" wrapText="1"/>
    </xf>
    <xf numFmtId="44" fontId="22" fillId="0" borderId="9" xfId="2" applyFont="1" applyFill="1" applyBorder="1" applyAlignment="1">
      <alignment horizontal="center" wrapText="1"/>
    </xf>
    <xf numFmtId="0" fontId="24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10" fontId="23" fillId="0" borderId="0" xfId="5" applyNumberFormat="1" applyFont="1" applyFill="1" applyAlignment="1">
      <alignment vertical="center"/>
    </xf>
    <xf numFmtId="0" fontId="7" fillId="0" borderId="0" xfId="3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0" fillId="0" borderId="0" xfId="0" applyAlignment="1">
      <alignment horizontal="center"/>
    </xf>
    <xf numFmtId="0" fontId="0" fillId="10" borderId="4" xfId="0" applyFill="1" applyBorder="1" applyAlignment="1">
      <alignment horizontal="center"/>
    </xf>
    <xf numFmtId="0" fontId="28" fillId="0" borderId="0" xfId="0" applyFont="1" applyAlignment="1">
      <alignment horizontal="left" wrapText="1" indent="1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center" wrapText="1"/>
    </xf>
    <xf numFmtId="0" fontId="0" fillId="11" borderId="4" xfId="0" applyFill="1" applyBorder="1" applyAlignment="1">
      <alignment horizontal="center"/>
    </xf>
    <xf numFmtId="0" fontId="29" fillId="0" borderId="0" xfId="0" applyFont="1" applyAlignment="1">
      <alignment horizontal="right"/>
    </xf>
    <xf numFmtId="37" fontId="7" fillId="0" borderId="2" xfId="3" applyNumberFormat="1" applyFont="1" applyFill="1" applyBorder="1" applyAlignment="1" applyProtection="1">
      <alignment horizontal="center"/>
      <protection locked="0"/>
    </xf>
    <xf numFmtId="10" fontId="11" fillId="9" borderId="2" xfId="5" applyNumberFormat="1" applyFont="1" applyFill="1" applyBorder="1" applyAlignment="1" applyProtection="1">
      <alignment horizontal="center"/>
    </xf>
    <xf numFmtId="168" fontId="7" fillId="0" borderId="2" xfId="2" applyNumberFormat="1" applyFont="1" applyFill="1" applyBorder="1" applyProtection="1">
      <protection locked="0"/>
    </xf>
    <xf numFmtId="164" fontId="10" fillId="0" borderId="2" xfId="3" applyNumberFormat="1" applyFont="1" applyFill="1" applyBorder="1" applyAlignment="1" applyProtection="1">
      <alignment horizontal="center"/>
      <protection locked="0"/>
    </xf>
    <xf numFmtId="0" fontId="0" fillId="12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44" fontId="6" fillId="0" borderId="0" xfId="2" applyFont="1" applyBorder="1" applyAlignment="1">
      <alignment horizontal="left" indent="1"/>
    </xf>
    <xf numFmtId="0" fontId="6" fillId="0" borderId="0" xfId="3" applyFont="1" applyAlignment="1">
      <alignment vertical="center"/>
    </xf>
    <xf numFmtId="49" fontId="6" fillId="0" borderId="0" xfId="3" applyNumberFormat="1" applyFont="1" applyFill="1" applyBorder="1" applyAlignment="1">
      <alignment horizontal="right" indent="1"/>
    </xf>
    <xf numFmtId="0" fontId="7" fillId="0" borderId="0" xfId="3" applyFont="1" applyAlignment="1">
      <alignment horizontal="left" vertical="center" indent="1"/>
    </xf>
    <xf numFmtId="0" fontId="30" fillId="14" borderId="0" xfId="3" applyFont="1" applyFill="1" applyBorder="1" applyAlignment="1">
      <alignment horizontal="left" vertical="center" indent="1"/>
    </xf>
    <xf numFmtId="168" fontId="3" fillId="2" borderId="0" xfId="2" applyNumberFormat="1" applyFont="1" applyFill="1" applyBorder="1" applyAlignment="1">
      <alignment vertical="center"/>
    </xf>
    <xf numFmtId="168" fontId="3" fillId="2" borderId="0" xfId="2" applyNumberFormat="1" applyFont="1" applyFill="1" applyBorder="1" applyAlignment="1">
      <alignment horizontal="left" vertical="center" indent="1"/>
    </xf>
    <xf numFmtId="168" fontId="30" fillId="14" borderId="0" xfId="2" applyNumberFormat="1" applyFont="1" applyFill="1" applyBorder="1" applyAlignment="1">
      <alignment vertical="center"/>
    </xf>
    <xf numFmtId="1" fontId="30" fillId="14" borderId="0" xfId="2" applyNumberFormat="1" applyFont="1" applyFill="1" applyBorder="1" applyAlignment="1">
      <alignment horizontal="center" vertical="center"/>
    </xf>
    <xf numFmtId="37" fontId="30" fillId="14" borderId="0" xfId="2" applyNumberFormat="1" applyFont="1" applyFill="1" applyBorder="1" applyAlignment="1">
      <alignment horizontal="center" vertical="center"/>
    </xf>
    <xf numFmtId="10" fontId="30" fillId="14" borderId="0" xfId="5" applyNumberFormat="1" applyFont="1" applyFill="1" applyBorder="1" applyAlignment="1">
      <alignment vertical="center"/>
    </xf>
    <xf numFmtId="164" fontId="30" fillId="14" borderId="0" xfId="2" applyNumberFormat="1" applyFont="1" applyFill="1" applyBorder="1" applyAlignment="1">
      <alignment horizontal="center" vertical="center"/>
    </xf>
    <xf numFmtId="164" fontId="30" fillId="14" borderId="0" xfId="2" applyNumberFormat="1" applyFont="1" applyFill="1" applyBorder="1" applyAlignment="1">
      <alignment vertical="center"/>
    </xf>
    <xf numFmtId="10" fontId="30" fillId="14" borderId="0" xfId="5" applyNumberFormat="1" applyFont="1" applyFill="1" applyBorder="1" applyAlignment="1">
      <alignment horizontal="center" vertical="center"/>
    </xf>
    <xf numFmtId="1" fontId="30" fillId="14" borderId="0" xfId="3" applyNumberFormat="1" applyFont="1" applyFill="1" applyBorder="1" applyAlignment="1">
      <alignment horizontal="center" vertical="center"/>
    </xf>
    <xf numFmtId="1" fontId="3" fillId="2" borderId="0" xfId="3" applyNumberFormat="1" applyFont="1" applyFill="1" applyBorder="1" applyAlignment="1">
      <alignment horizontal="center" vertical="center"/>
    </xf>
    <xf numFmtId="166" fontId="3" fillId="2" borderId="0" xfId="3" applyNumberFormat="1" applyFont="1" applyFill="1" applyBorder="1" applyAlignment="1">
      <alignment horizontal="center" vertical="center"/>
    </xf>
    <xf numFmtId="168" fontId="3" fillId="2" borderId="0" xfId="3" applyNumberFormat="1" applyFont="1" applyFill="1" applyBorder="1" applyAlignment="1">
      <alignment horizontal="center" vertical="center"/>
    </xf>
    <xf numFmtId="10" fontId="3" fillId="2" borderId="0" xfId="4" applyNumberFormat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horizontal="center" vertical="center"/>
    </xf>
    <xf numFmtId="10" fontId="3" fillId="2" borderId="0" xfId="4" applyNumberFormat="1" applyFont="1" applyFill="1" applyBorder="1" applyAlignment="1">
      <alignment horizontal="center" vertical="center"/>
    </xf>
    <xf numFmtId="10" fontId="18" fillId="2" borderId="0" xfId="4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vertical="center"/>
    </xf>
    <xf numFmtId="2" fontId="3" fillId="2" borderId="0" xfId="2" applyNumberFormat="1" applyFont="1" applyFill="1" applyBorder="1" applyAlignment="1">
      <alignment horizontal="center" vertical="center"/>
    </xf>
    <xf numFmtId="0" fontId="5" fillId="0" borderId="0" xfId="3" applyAlignment="1">
      <alignment vertical="center"/>
    </xf>
    <xf numFmtId="0" fontId="1" fillId="0" borderId="0" xfId="6"/>
    <xf numFmtId="0" fontId="29" fillId="0" borderId="0" xfId="6" applyFont="1"/>
    <xf numFmtId="0" fontId="29" fillId="0" borderId="0" xfId="6" applyFont="1" applyFill="1"/>
    <xf numFmtId="0" fontId="31" fillId="0" borderId="0" xfId="6" applyFont="1" applyAlignment="1">
      <alignment horizontal="center" wrapText="1"/>
    </xf>
    <xf numFmtId="0" fontId="31" fillId="0" borderId="0" xfId="6" applyFont="1" applyAlignment="1">
      <alignment horizontal="center"/>
    </xf>
    <xf numFmtId="0" fontId="32" fillId="0" borderId="0" xfId="6" applyFont="1"/>
    <xf numFmtId="0" fontId="29" fillId="8" borderId="0" xfId="6" applyFont="1" applyFill="1"/>
    <xf numFmtId="0" fontId="33" fillId="0" borderId="0" xfId="6" applyFont="1" applyAlignment="1"/>
    <xf numFmtId="0" fontId="29" fillId="0" borderId="0" xfId="6" applyFont="1" applyBorder="1"/>
    <xf numFmtId="0" fontId="29" fillId="0" borderId="19" xfId="6" applyFont="1" applyBorder="1"/>
    <xf numFmtId="0" fontId="1" fillId="0" borderId="0" xfId="6" applyFill="1"/>
    <xf numFmtId="0" fontId="29" fillId="0" borderId="0" xfId="6" applyFont="1" applyFill="1" applyBorder="1"/>
    <xf numFmtId="0" fontId="32" fillId="0" borderId="0" xfId="6" applyFont="1" applyFill="1" applyBorder="1"/>
    <xf numFmtId="0" fontId="32" fillId="0" borderId="0" xfId="6" applyFont="1" applyFill="1"/>
    <xf numFmtId="0" fontId="32" fillId="0" borderId="0" xfId="6" applyFont="1" applyBorder="1"/>
    <xf numFmtId="0" fontId="34" fillId="0" borderId="0" xfId="6" applyFont="1" applyBorder="1"/>
    <xf numFmtId="0" fontId="34" fillId="0" borderId="0" xfId="6" applyFont="1"/>
    <xf numFmtId="0" fontId="33" fillId="0" borderId="0" xfId="6" applyFont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25" fillId="0" borderId="28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44" fontId="16" fillId="3" borderId="25" xfId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33" fillId="0" borderId="0" xfId="6" applyFont="1" applyAlignment="1">
      <alignment horizontal="center"/>
    </xf>
    <xf numFmtId="168" fontId="7" fillId="9" borderId="2" xfId="2" applyNumberFormat="1" applyFont="1" applyFill="1" applyBorder="1" applyProtection="1">
      <protection locked="0"/>
    </xf>
    <xf numFmtId="168" fontId="10" fillId="4" borderId="2" xfId="5" applyNumberFormat="1" applyFont="1" applyFill="1" applyBorder="1" applyAlignment="1">
      <alignment horizontal="center"/>
    </xf>
    <xf numFmtId="168" fontId="11" fillId="0" borderId="2" xfId="5" applyNumberFormat="1" applyFont="1" applyBorder="1" applyAlignment="1">
      <alignment horizontal="center"/>
    </xf>
    <xf numFmtId="168" fontId="10" fillId="4" borderId="3" xfId="5" applyNumberFormat="1" applyFont="1" applyFill="1" applyBorder="1" applyAlignment="1">
      <alignment horizontal="center"/>
    </xf>
  </cellXfs>
  <cellStyles count="7">
    <cellStyle name="Currency" xfId="1" builtinId="4"/>
    <cellStyle name="Currency 2" xfId="2"/>
    <cellStyle name="Normal" xfId="0" builtinId="0"/>
    <cellStyle name="Normal 2" xfId="3"/>
    <cellStyle name="Normal 3" xfId="6"/>
    <cellStyle name="Percent" xfId="4" builtinId="5"/>
    <cellStyle name="Percent 2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Shop Collision Sales</a:t>
            </a:r>
          </a:p>
        </c:rich>
      </c:tx>
      <c:layout>
        <c:manualLayout>
          <c:xMode val="edge"/>
          <c:yMode val="edge"/>
          <c:x val="0.39032601035367848"/>
          <c:y val="3.218370899513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21348143628082E-2"/>
          <c:y val="0.23240589198036052"/>
          <c:w val="0.84689816434625154"/>
          <c:h val="0.54087238310203256"/>
        </c:manualLayout>
      </c:layout>
      <c:lineChart>
        <c:grouping val="standard"/>
        <c:varyColors val="0"/>
        <c:ser>
          <c:idx val="0"/>
          <c:order val="0"/>
          <c:tx>
            <c:v>Current Month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'ABC Collision Chart Data'!$J$5:$J$16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Data'!$K$5:$K$16</c:f>
              <c:numCache>
                <c:formatCode>_("$"* #,##0_);_("$"* \(#,##0\);_("$"* "-"??_);_(@_)</c:formatCode>
                <c:ptCount val="12"/>
                <c:pt idx="0">
                  <c:v>99753</c:v>
                </c:pt>
                <c:pt idx="1">
                  <c:v>111211</c:v>
                </c:pt>
                <c:pt idx="2">
                  <c:v>125564</c:v>
                </c:pt>
                <c:pt idx="3">
                  <c:v>82365</c:v>
                </c:pt>
                <c:pt idx="4">
                  <c:v>98002</c:v>
                </c:pt>
                <c:pt idx="5">
                  <c:v>136451</c:v>
                </c:pt>
                <c:pt idx="6">
                  <c:v>138899</c:v>
                </c:pt>
                <c:pt idx="7">
                  <c:v>139999</c:v>
                </c:pt>
                <c:pt idx="8">
                  <c:v>123478</c:v>
                </c:pt>
                <c:pt idx="9">
                  <c:v>117092</c:v>
                </c:pt>
                <c:pt idx="10">
                  <c:v>110050</c:v>
                </c:pt>
              </c:numCache>
            </c:numRef>
          </c:val>
          <c:smooth val="0"/>
        </c:ser>
        <c:ser>
          <c:idx val="1"/>
          <c:order val="1"/>
          <c:tx>
            <c:v>Shop Trend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Data'!$J$5:$J$16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Data'!$L$5:$L$16</c:f>
              <c:numCache>
                <c:formatCode>_("$"* #,##0_);_("$"* \(#,##0\);_("$"* "-"??_);_(@_)</c:formatCode>
                <c:ptCount val="12"/>
                <c:pt idx="0">
                  <c:v>190238.66666666666</c:v>
                </c:pt>
                <c:pt idx="1">
                  <c:v>190238.66666666666</c:v>
                </c:pt>
                <c:pt idx="2">
                  <c:v>190238.66666666666</c:v>
                </c:pt>
                <c:pt idx="3">
                  <c:v>190238.66666666666</c:v>
                </c:pt>
                <c:pt idx="4">
                  <c:v>190238.66666666666</c:v>
                </c:pt>
                <c:pt idx="5">
                  <c:v>190238.66666666666</c:v>
                </c:pt>
                <c:pt idx="6">
                  <c:v>190238.66666666666</c:v>
                </c:pt>
                <c:pt idx="7">
                  <c:v>190238.66666666666</c:v>
                </c:pt>
                <c:pt idx="8">
                  <c:v>190238.66666666666</c:v>
                </c:pt>
                <c:pt idx="9">
                  <c:v>190238.66666666666</c:v>
                </c:pt>
                <c:pt idx="10">
                  <c:v>190238.66666666666</c:v>
                </c:pt>
                <c:pt idx="11">
                  <c:v>190238.66666666666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0144"/>
        <c:axId val="58072064"/>
      </c:lineChart>
      <c:catAx>
        <c:axId val="580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206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7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69059323385693"/>
          <c:y val="0.14781214203894621"/>
          <c:w val="0.47949467090094422"/>
          <c:h val="5.50279153250173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 horizontalDpi="-2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Shop Collision Sales</a:t>
            </a:r>
          </a:p>
        </c:rich>
      </c:tx>
      <c:layout>
        <c:manualLayout>
          <c:xMode val="edge"/>
          <c:yMode val="edge"/>
          <c:x val="0.39032606817564763"/>
          <c:y val="3.2183856876547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21348143628013E-2"/>
          <c:y val="0.23240589198036046"/>
          <c:w val="0.84689816434625154"/>
          <c:h val="0.54087238310203256"/>
        </c:manualLayout>
      </c:layout>
      <c:lineChart>
        <c:grouping val="standard"/>
        <c:varyColors val="0"/>
        <c:ser>
          <c:idx val="0"/>
          <c:order val="0"/>
          <c:tx>
            <c:v>Current Month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'ABC Collision Chart Data'!$J$5:$J$16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Data'!$K$5:$K$16</c:f>
              <c:numCache>
                <c:formatCode>_("$"* #,##0_);_("$"* \(#,##0\);_("$"* "-"??_);_(@_)</c:formatCode>
                <c:ptCount val="12"/>
                <c:pt idx="0">
                  <c:v>99753</c:v>
                </c:pt>
                <c:pt idx="1">
                  <c:v>111211</c:v>
                </c:pt>
                <c:pt idx="2">
                  <c:v>125564</c:v>
                </c:pt>
                <c:pt idx="3">
                  <c:v>82365</c:v>
                </c:pt>
                <c:pt idx="4">
                  <c:v>98002</c:v>
                </c:pt>
                <c:pt idx="5">
                  <c:v>136451</c:v>
                </c:pt>
                <c:pt idx="6">
                  <c:v>138899</c:v>
                </c:pt>
                <c:pt idx="7">
                  <c:v>139999</c:v>
                </c:pt>
                <c:pt idx="8">
                  <c:v>123478</c:v>
                </c:pt>
                <c:pt idx="9">
                  <c:v>117092</c:v>
                </c:pt>
                <c:pt idx="10">
                  <c:v>110050</c:v>
                </c:pt>
              </c:numCache>
            </c:numRef>
          </c:val>
          <c:smooth val="0"/>
        </c:ser>
        <c:ser>
          <c:idx val="1"/>
          <c:order val="1"/>
          <c:tx>
            <c:v>Shop Trend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Data'!$J$5:$J$16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Data'!$L$5:$L$16</c:f>
              <c:numCache>
                <c:formatCode>_("$"* #,##0_);_("$"* \(#,##0\);_("$"* "-"??_);_(@_)</c:formatCode>
                <c:ptCount val="12"/>
                <c:pt idx="0">
                  <c:v>190238.66666666666</c:v>
                </c:pt>
                <c:pt idx="1">
                  <c:v>190238.66666666666</c:v>
                </c:pt>
                <c:pt idx="2">
                  <c:v>190238.66666666666</c:v>
                </c:pt>
                <c:pt idx="3">
                  <c:v>190238.66666666666</c:v>
                </c:pt>
                <c:pt idx="4">
                  <c:v>190238.66666666666</c:v>
                </c:pt>
                <c:pt idx="5">
                  <c:v>190238.66666666666</c:v>
                </c:pt>
                <c:pt idx="6">
                  <c:v>190238.66666666666</c:v>
                </c:pt>
                <c:pt idx="7">
                  <c:v>190238.66666666666</c:v>
                </c:pt>
                <c:pt idx="8">
                  <c:v>190238.66666666666</c:v>
                </c:pt>
                <c:pt idx="9">
                  <c:v>190238.66666666666</c:v>
                </c:pt>
                <c:pt idx="10">
                  <c:v>190238.66666666666</c:v>
                </c:pt>
                <c:pt idx="11">
                  <c:v>190238.66666666666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5360"/>
        <c:axId val="91217280"/>
      </c:lineChart>
      <c:catAx>
        <c:axId val="91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17280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1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6905437760719"/>
          <c:y val="0.14781224785064423"/>
          <c:w val="0.47949464780852252"/>
          <c:h val="5.50279624940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-2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Material Sales vs Liquid Costs</a:t>
            </a:r>
          </a:p>
        </c:rich>
      </c:tx>
      <c:layout>
        <c:manualLayout>
          <c:xMode val="edge"/>
          <c:yMode val="edge"/>
          <c:x val="0.33854025657089282"/>
          <c:y val="3.1800310675451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88833783015143E-2"/>
          <c:y val="0.27790484318801928"/>
          <c:w val="0.84176416757617678"/>
          <c:h val="0.53031325702709098"/>
        </c:manualLayout>
      </c:layout>
      <c:lineChart>
        <c:grouping val="standard"/>
        <c:varyColors val="0"/>
        <c:ser>
          <c:idx val="0"/>
          <c:order val="0"/>
          <c:tx>
            <c:v>Monthly Total Material Sales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38100">
                <a:solidFill>
                  <a:srgbClr val="000080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Data'!$K$24:$K$35</c:f>
              <c:numCache>
                <c:formatCode>_("$"* #,##0_);_("$"* \(#,##0\);_("$"* "-"??_);_(@_)</c:formatCode>
                <c:ptCount val="12"/>
                <c:pt idx="0">
                  <c:v>9876</c:v>
                </c:pt>
                <c:pt idx="1">
                  <c:v>11211</c:v>
                </c:pt>
                <c:pt idx="2">
                  <c:v>12666</c:v>
                </c:pt>
                <c:pt idx="3">
                  <c:v>8137</c:v>
                </c:pt>
                <c:pt idx="4">
                  <c:v>9937</c:v>
                </c:pt>
                <c:pt idx="5">
                  <c:v>13578</c:v>
                </c:pt>
                <c:pt idx="6">
                  <c:v>13964</c:v>
                </c:pt>
                <c:pt idx="7">
                  <c:v>12579</c:v>
                </c:pt>
                <c:pt idx="8">
                  <c:v>10642</c:v>
                </c:pt>
                <c:pt idx="9">
                  <c:v>11837</c:v>
                </c:pt>
                <c:pt idx="10">
                  <c:v>10964</c:v>
                </c:pt>
              </c:numCache>
            </c:numRef>
          </c:val>
          <c:smooth val="0"/>
        </c:ser>
        <c:ser>
          <c:idx val="1"/>
          <c:order val="1"/>
          <c:tx>
            <c:v>Total Material Sales Trend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Data'!$L$24:$L$35</c:f>
              <c:numCache>
                <c:formatCode>_("$"* #,##0_);_("$"* \(#,##0\);_("$"* "-"??_);_(@_)</c:formatCode>
                <c:ptCount val="12"/>
                <c:pt idx="0">
                  <c:v>11339.416666666666</c:v>
                </c:pt>
                <c:pt idx="1">
                  <c:v>11339.416666666666</c:v>
                </c:pt>
                <c:pt idx="2">
                  <c:v>11339.416666666666</c:v>
                </c:pt>
                <c:pt idx="3">
                  <c:v>11339.416666666666</c:v>
                </c:pt>
                <c:pt idx="4">
                  <c:v>11339.416666666666</c:v>
                </c:pt>
                <c:pt idx="5">
                  <c:v>11339.416666666666</c:v>
                </c:pt>
                <c:pt idx="6">
                  <c:v>11339.416666666666</c:v>
                </c:pt>
                <c:pt idx="7">
                  <c:v>11339.416666666666</c:v>
                </c:pt>
                <c:pt idx="8">
                  <c:v>11339.416666666666</c:v>
                </c:pt>
                <c:pt idx="9">
                  <c:v>11339.416666666666</c:v>
                </c:pt>
                <c:pt idx="10">
                  <c:v>11339.416666666666</c:v>
                </c:pt>
                <c:pt idx="11">
                  <c:v>11339.416666666666</c:v>
                </c:pt>
              </c:numCache>
            </c:numRef>
          </c:val>
          <c:smooth val="0"/>
        </c:ser>
        <c:ser>
          <c:idx val="2"/>
          <c:order val="2"/>
          <c:tx>
            <c:v>Montly Liquid Costs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38100">
                <a:solidFill>
                  <a:srgbClr val="FFFF00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Data'!$M$24:$M$35</c:f>
              <c:numCache>
                <c:formatCode>_("$"* #,##0.00_);_("$"* \(#,##0.00\);_("$"* "-"??_);_(@_)</c:formatCode>
                <c:ptCount val="12"/>
                <c:pt idx="0">
                  <c:v>5866</c:v>
                </c:pt>
                <c:pt idx="1">
                  <c:v>5683</c:v>
                </c:pt>
                <c:pt idx="2">
                  <c:v>6624</c:v>
                </c:pt>
                <c:pt idx="3">
                  <c:v>3679</c:v>
                </c:pt>
                <c:pt idx="4">
                  <c:v>4497</c:v>
                </c:pt>
                <c:pt idx="5">
                  <c:v>8257</c:v>
                </c:pt>
                <c:pt idx="6">
                  <c:v>6396</c:v>
                </c:pt>
                <c:pt idx="7">
                  <c:v>6543</c:v>
                </c:pt>
                <c:pt idx="8">
                  <c:v>6954</c:v>
                </c:pt>
                <c:pt idx="9">
                  <c:v>6398</c:v>
                </c:pt>
                <c:pt idx="10">
                  <c:v>6149</c:v>
                </c:pt>
              </c:numCache>
            </c:numRef>
          </c:val>
          <c:smooth val="0"/>
        </c:ser>
        <c:ser>
          <c:idx val="3"/>
          <c:order val="3"/>
          <c:tx>
            <c:v>Liquid Cost Trend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Data'!$N$24:$N$35</c:f>
              <c:numCache>
                <c:formatCode>_("$"* #,##0.00_);_("$"* \(#,##0.00\);_("$"* "-"??_);_(@_)</c:formatCode>
                <c:ptCount val="12"/>
                <c:pt idx="0">
                  <c:v>5998.666666666667</c:v>
                </c:pt>
                <c:pt idx="1">
                  <c:v>5998.666666666667</c:v>
                </c:pt>
                <c:pt idx="2">
                  <c:v>5998.666666666667</c:v>
                </c:pt>
                <c:pt idx="3">
                  <c:v>5998.666666666667</c:v>
                </c:pt>
                <c:pt idx="4">
                  <c:v>5998.666666666667</c:v>
                </c:pt>
                <c:pt idx="5">
                  <c:v>5998.666666666667</c:v>
                </c:pt>
                <c:pt idx="6">
                  <c:v>5998.666666666667</c:v>
                </c:pt>
                <c:pt idx="7">
                  <c:v>5998.666666666667</c:v>
                </c:pt>
                <c:pt idx="8">
                  <c:v>5998.666666666667</c:v>
                </c:pt>
                <c:pt idx="9">
                  <c:v>5998.666666666667</c:v>
                </c:pt>
                <c:pt idx="10">
                  <c:v>5998.666666666667</c:v>
                </c:pt>
                <c:pt idx="11">
                  <c:v>5998.666666666667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4144"/>
        <c:axId val="91336064"/>
      </c:lineChart>
      <c:catAx>
        <c:axId val="91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3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3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3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59748752154818"/>
          <c:y val="0.15489742353634381"/>
          <c:w val="0.68486117082478581"/>
          <c:h val="9.1116467584409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Material Sales vs Liquid Costs</a:t>
            </a:r>
          </a:p>
        </c:rich>
      </c:tx>
      <c:layout>
        <c:manualLayout>
          <c:xMode val="edge"/>
          <c:yMode val="edge"/>
          <c:x val="0.33854022542714818"/>
          <c:y val="3.1800282390443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88833783015143E-2"/>
          <c:y val="0.27790484318801939"/>
          <c:w val="0.841764167576177"/>
          <c:h val="0.53031325702709098"/>
        </c:manualLayout>
      </c:layout>
      <c:lineChart>
        <c:grouping val="standard"/>
        <c:varyColors val="0"/>
        <c:ser>
          <c:idx val="0"/>
          <c:order val="0"/>
          <c:tx>
            <c:v>Monthly Total Material Sales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38100">
                <a:solidFill>
                  <a:srgbClr val="000080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Data'!$K$24:$K$35</c:f>
              <c:numCache>
                <c:formatCode>_("$"* #,##0_);_("$"* \(#,##0\);_("$"* "-"??_);_(@_)</c:formatCode>
                <c:ptCount val="12"/>
                <c:pt idx="0">
                  <c:v>9876</c:v>
                </c:pt>
                <c:pt idx="1">
                  <c:v>11211</c:v>
                </c:pt>
                <c:pt idx="2">
                  <c:v>12666</c:v>
                </c:pt>
                <c:pt idx="3">
                  <c:v>8137</c:v>
                </c:pt>
                <c:pt idx="4">
                  <c:v>9937</c:v>
                </c:pt>
                <c:pt idx="5">
                  <c:v>13578</c:v>
                </c:pt>
                <c:pt idx="6">
                  <c:v>13964</c:v>
                </c:pt>
                <c:pt idx="7">
                  <c:v>12579</c:v>
                </c:pt>
                <c:pt idx="8">
                  <c:v>10642</c:v>
                </c:pt>
                <c:pt idx="9">
                  <c:v>11837</c:v>
                </c:pt>
                <c:pt idx="10">
                  <c:v>10964</c:v>
                </c:pt>
              </c:numCache>
            </c:numRef>
          </c:val>
          <c:smooth val="0"/>
        </c:ser>
        <c:ser>
          <c:idx val="1"/>
          <c:order val="1"/>
          <c:tx>
            <c:v>Total Material Sales Trend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Data'!$L$24:$L$35</c:f>
              <c:numCache>
                <c:formatCode>_("$"* #,##0_);_("$"* \(#,##0\);_("$"* "-"??_);_(@_)</c:formatCode>
                <c:ptCount val="12"/>
                <c:pt idx="0">
                  <c:v>11339.416666666666</c:v>
                </c:pt>
                <c:pt idx="1">
                  <c:v>11339.416666666666</c:v>
                </c:pt>
                <c:pt idx="2">
                  <c:v>11339.416666666666</c:v>
                </c:pt>
                <c:pt idx="3">
                  <c:v>11339.416666666666</c:v>
                </c:pt>
                <c:pt idx="4">
                  <c:v>11339.416666666666</c:v>
                </c:pt>
                <c:pt idx="5">
                  <c:v>11339.416666666666</c:v>
                </c:pt>
                <c:pt idx="6">
                  <c:v>11339.416666666666</c:v>
                </c:pt>
                <c:pt idx="7">
                  <c:v>11339.416666666666</c:v>
                </c:pt>
                <c:pt idx="8">
                  <c:v>11339.416666666666</c:v>
                </c:pt>
                <c:pt idx="9">
                  <c:v>11339.416666666666</c:v>
                </c:pt>
                <c:pt idx="10">
                  <c:v>11339.416666666666</c:v>
                </c:pt>
                <c:pt idx="11">
                  <c:v>11339.416666666666</c:v>
                </c:pt>
              </c:numCache>
            </c:numRef>
          </c:val>
          <c:smooth val="0"/>
        </c:ser>
        <c:ser>
          <c:idx val="2"/>
          <c:order val="2"/>
          <c:tx>
            <c:v>Montly Liquid Costs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38100">
                <a:solidFill>
                  <a:srgbClr val="FFFF00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Data'!$M$24:$M$35</c:f>
              <c:numCache>
                <c:formatCode>_("$"* #,##0.00_);_("$"* \(#,##0.00\);_("$"* "-"??_);_(@_)</c:formatCode>
                <c:ptCount val="12"/>
                <c:pt idx="0">
                  <c:v>5866</c:v>
                </c:pt>
                <c:pt idx="1">
                  <c:v>5683</c:v>
                </c:pt>
                <c:pt idx="2">
                  <c:v>6624</c:v>
                </c:pt>
                <c:pt idx="3">
                  <c:v>3679</c:v>
                </c:pt>
                <c:pt idx="4">
                  <c:v>4497</c:v>
                </c:pt>
                <c:pt idx="5">
                  <c:v>8257</c:v>
                </c:pt>
                <c:pt idx="6">
                  <c:v>6396</c:v>
                </c:pt>
                <c:pt idx="7">
                  <c:v>6543</c:v>
                </c:pt>
                <c:pt idx="8">
                  <c:v>6954</c:v>
                </c:pt>
                <c:pt idx="9">
                  <c:v>6398</c:v>
                </c:pt>
                <c:pt idx="10">
                  <c:v>6149</c:v>
                </c:pt>
              </c:numCache>
            </c:numRef>
          </c:val>
          <c:smooth val="0"/>
        </c:ser>
        <c:ser>
          <c:idx val="3"/>
          <c:order val="3"/>
          <c:tx>
            <c:v>Liquid Cost Trend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'ABC Collision Chart Data'!$J$24:$J$35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Data'!$N$24:$N$35</c:f>
              <c:numCache>
                <c:formatCode>_("$"* #,##0.00_);_("$"* \(#,##0.00\);_("$"* "-"??_);_(@_)</c:formatCode>
                <c:ptCount val="12"/>
                <c:pt idx="0">
                  <c:v>5998.666666666667</c:v>
                </c:pt>
                <c:pt idx="1">
                  <c:v>5998.666666666667</c:v>
                </c:pt>
                <c:pt idx="2">
                  <c:v>5998.666666666667</c:v>
                </c:pt>
                <c:pt idx="3">
                  <c:v>5998.666666666667</c:v>
                </c:pt>
                <c:pt idx="4">
                  <c:v>5998.666666666667</c:v>
                </c:pt>
                <c:pt idx="5">
                  <c:v>5998.666666666667</c:v>
                </c:pt>
                <c:pt idx="6">
                  <c:v>5998.666666666667</c:v>
                </c:pt>
                <c:pt idx="7">
                  <c:v>5998.666666666667</c:v>
                </c:pt>
                <c:pt idx="8">
                  <c:v>5998.666666666667</c:v>
                </c:pt>
                <c:pt idx="9">
                  <c:v>5998.666666666667</c:v>
                </c:pt>
                <c:pt idx="10">
                  <c:v>5998.666666666667</c:v>
                </c:pt>
                <c:pt idx="11">
                  <c:v>5998.666666666667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15200"/>
        <c:axId val="58117120"/>
      </c:lineChart>
      <c:catAx>
        <c:axId val="581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1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1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59747213728875"/>
          <c:y val="0.15489756849700725"/>
          <c:w val="0.68486114493420269"/>
          <c:h val="9.1116481726912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 Materials Sold vs Total Sales</a:t>
            </a:r>
          </a:p>
        </c:rich>
      </c:tx>
      <c:layout>
        <c:manualLayout>
          <c:xMode val="edge"/>
          <c:yMode val="edge"/>
          <c:x val="0.30975899239010235"/>
          <c:y val="3.5598627094690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4289423713575"/>
          <c:y val="0.23854688737578461"/>
          <c:w val="0.87068903761544902"/>
          <c:h val="0.58953105264572303"/>
        </c:manualLayout>
      </c:layout>
      <c:lineChart>
        <c:grouping val="standard"/>
        <c:varyColors val="0"/>
        <c:ser>
          <c:idx val="1"/>
          <c:order val="0"/>
          <c:tx>
            <c:v>Current Month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'ABC Collision 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Data'!$C$5:$C$16</c:f>
              <c:numCache>
                <c:formatCode>0.00%</c:formatCode>
                <c:ptCount val="12"/>
                <c:pt idx="0">
                  <c:v>9.9004541216805506E-2</c:v>
                </c:pt>
                <c:pt idx="1">
                  <c:v>0.10080837327242809</c:v>
                </c:pt>
                <c:pt idx="2">
                  <c:v>0.10087286164824313</c:v>
                </c:pt>
                <c:pt idx="3">
                  <c:v>9.8791962605475625E-2</c:v>
                </c:pt>
                <c:pt idx="4">
                  <c:v>0.10139588987979838</c:v>
                </c:pt>
                <c:pt idx="5">
                  <c:v>9.9508248382203138E-2</c:v>
                </c:pt>
                <c:pt idx="6">
                  <c:v>0.10053348116257137</c:v>
                </c:pt>
                <c:pt idx="7">
                  <c:v>8.9850641790298502E-2</c:v>
                </c:pt>
                <c:pt idx="8">
                  <c:v>8.6185393349422573E-2</c:v>
                </c:pt>
                <c:pt idx="9">
                  <c:v>0.10109144945854542</c:v>
                </c:pt>
                <c:pt idx="10">
                  <c:v>9.9627442071785546E-2</c:v>
                </c:pt>
              </c:numCache>
            </c:numRef>
          </c:val>
          <c:smooth val="0"/>
        </c:ser>
        <c:ser>
          <c:idx val="0"/>
          <c:order val="1"/>
          <c:tx>
            <c:v>Shop Trend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Data'!$D$5:$D$16</c:f>
              <c:numCache>
                <c:formatCode>0.00%</c:formatCode>
                <c:ptCount val="12"/>
                <c:pt idx="0">
                  <c:v>5.9606266514343385E-2</c:v>
                </c:pt>
                <c:pt idx="1">
                  <c:v>5.9606266514343385E-2</c:v>
                </c:pt>
                <c:pt idx="2">
                  <c:v>5.9606266514343385E-2</c:v>
                </c:pt>
                <c:pt idx="3">
                  <c:v>5.9606266514343385E-2</c:v>
                </c:pt>
                <c:pt idx="4">
                  <c:v>5.9606266514343385E-2</c:v>
                </c:pt>
                <c:pt idx="5">
                  <c:v>5.9606266514343385E-2</c:v>
                </c:pt>
                <c:pt idx="6">
                  <c:v>5.9606266514343385E-2</c:v>
                </c:pt>
                <c:pt idx="7">
                  <c:v>5.9606266514343385E-2</c:v>
                </c:pt>
                <c:pt idx="8">
                  <c:v>5.9606266514343385E-2</c:v>
                </c:pt>
                <c:pt idx="9">
                  <c:v>5.9606266514343385E-2</c:v>
                </c:pt>
                <c:pt idx="10">
                  <c:v>5.9606266514343385E-2</c:v>
                </c:pt>
                <c:pt idx="11">
                  <c:v>5.9606266514343385E-2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07264"/>
        <c:axId val="80509184"/>
      </c:lineChart>
      <c:catAx>
        <c:axId val="805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0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57511678964681"/>
          <c:y val="0.11927351890378253"/>
          <c:w val="0.38899569157628888"/>
          <c:h val="8.178758591630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5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 Liquid Cost vs Total Sales </a:t>
            </a:r>
          </a:p>
        </c:rich>
      </c:tx>
      <c:layout>
        <c:manualLayout>
          <c:xMode val="edge"/>
          <c:yMode val="edge"/>
          <c:x val="0.31592004343158508"/>
          <c:y val="3.5888953478130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77059341523726E-2"/>
          <c:y val="0.28280839895013132"/>
          <c:w val="0.89388306103430859"/>
          <c:h val="0.5335904073634633"/>
        </c:manualLayout>
      </c:layout>
      <c:lineChart>
        <c:grouping val="standard"/>
        <c:varyColors val="0"/>
        <c:ser>
          <c:idx val="1"/>
          <c:order val="0"/>
          <c:tx>
            <c:v>Current Month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'ABC Collision Chart Data'!$F$5:$F$16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Data'!$G$5:$G$16</c:f>
              <c:numCache>
                <c:formatCode>0.00%</c:formatCode>
                <c:ptCount val="12"/>
                <c:pt idx="0">
                  <c:v>5.8805248964943407E-2</c:v>
                </c:pt>
                <c:pt idx="1">
                  <c:v>5.1101060146927911E-2</c:v>
                </c:pt>
                <c:pt idx="2">
                  <c:v>5.2753974069000668E-2</c:v>
                </c:pt>
                <c:pt idx="3">
                  <c:v>4.4667030899046924E-2</c:v>
                </c:pt>
                <c:pt idx="4">
                  <c:v>4.5886818636354361E-2</c:v>
                </c:pt>
                <c:pt idx="5">
                  <c:v>6.0512564950055331E-2</c:v>
                </c:pt>
                <c:pt idx="6">
                  <c:v>4.6047847716686227E-2</c:v>
                </c:pt>
                <c:pt idx="7">
                  <c:v>4.6736048114629392E-2</c:v>
                </c:pt>
                <c:pt idx="8">
                  <c:v>5.6317724614911156E-2</c:v>
                </c:pt>
                <c:pt idx="9">
                  <c:v>5.4640795272093735E-2</c:v>
                </c:pt>
                <c:pt idx="10">
                  <c:v>5.5874602453430261E-2</c:v>
                </c:pt>
              </c:numCache>
            </c:numRef>
          </c:val>
          <c:smooth val="0"/>
        </c:ser>
        <c:ser>
          <c:idx val="0"/>
          <c:order val="1"/>
          <c:tx>
            <c:v>Shop Trend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Data'!$F$5:$F$16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Data'!$H$5:$H$16</c:f>
              <c:numCache>
                <c:formatCode>0.00%</c:formatCode>
                <c:ptCount val="12"/>
                <c:pt idx="0">
                  <c:v>3.1532320804042648E-2</c:v>
                </c:pt>
                <c:pt idx="1">
                  <c:v>3.1532320804042648E-2</c:v>
                </c:pt>
                <c:pt idx="2">
                  <c:v>3.1532320804042648E-2</c:v>
                </c:pt>
                <c:pt idx="3">
                  <c:v>3.1532320804042648E-2</c:v>
                </c:pt>
                <c:pt idx="4">
                  <c:v>3.1532320804042648E-2</c:v>
                </c:pt>
                <c:pt idx="5">
                  <c:v>3.1532320804042648E-2</c:v>
                </c:pt>
                <c:pt idx="6">
                  <c:v>3.1532320804042648E-2</c:v>
                </c:pt>
                <c:pt idx="7">
                  <c:v>3.1532320804042648E-2</c:v>
                </c:pt>
                <c:pt idx="8">
                  <c:v>3.1532320804042648E-2</c:v>
                </c:pt>
                <c:pt idx="9">
                  <c:v>3.1532320804042648E-2</c:v>
                </c:pt>
                <c:pt idx="10">
                  <c:v>3.1532320804042648E-2</c:v>
                </c:pt>
                <c:pt idx="11">
                  <c:v>3.1532320804042648E-2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8752"/>
        <c:axId val="89020672"/>
      </c:lineChart>
      <c:catAx>
        <c:axId val="890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1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62477396390771"/>
          <c:y val="0.12656766897426411"/>
          <c:w val="0.40264524477208619"/>
          <c:h val="8.20979760080326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2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Hours per Gallon of Clear</a:t>
            </a:r>
          </a:p>
        </c:rich>
      </c:tx>
      <c:layout>
        <c:manualLayout>
          <c:xMode val="edge"/>
          <c:yMode val="edge"/>
          <c:x val="0.33818729001543685"/>
          <c:y val="3.3950739601258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47651587896342E-2"/>
          <c:y val="0.19522222774821368"/>
          <c:w val="0.89983719209894353"/>
          <c:h val="0.67337522034891151"/>
        </c:manualLayout>
      </c:layout>
      <c:lineChart>
        <c:grouping val="standard"/>
        <c:varyColors val="0"/>
        <c:ser>
          <c:idx val="1"/>
          <c:order val="0"/>
          <c:tx>
            <c:v>Current Month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'ABC Collision Chart Data'!$F$24:$F$35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Data'!$G$24:$G$35</c:f>
              <c:numCache>
                <c:formatCode>0.00</c:formatCode>
                <c:ptCount val="12"/>
                <c:pt idx="0">
                  <c:v>40</c:v>
                </c:pt>
                <c:pt idx="1">
                  <c:v>39.555555555555557</c:v>
                </c:pt>
                <c:pt idx="2">
                  <c:v>57.428571428571431</c:v>
                </c:pt>
                <c:pt idx="3">
                  <c:v>33</c:v>
                </c:pt>
                <c:pt idx="4">
                  <c:v>44.857142857142854</c:v>
                </c:pt>
                <c:pt idx="5">
                  <c:v>54.625</c:v>
                </c:pt>
                <c:pt idx="6">
                  <c:v>74.166666666666671</c:v>
                </c:pt>
                <c:pt idx="7">
                  <c:v>74.833333333333329</c:v>
                </c:pt>
                <c:pt idx="8">
                  <c:v>49.5</c:v>
                </c:pt>
                <c:pt idx="9">
                  <c:v>46.875</c:v>
                </c:pt>
                <c:pt idx="10">
                  <c:v>50.428571428571431</c:v>
                </c:pt>
              </c:numCache>
            </c:numRef>
          </c:val>
          <c:smooth val="0"/>
        </c:ser>
        <c:ser>
          <c:idx val="0"/>
          <c:order val="1"/>
          <c:tx>
            <c:v>Shop Trend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Data'!$F$24:$F$35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Data'!$H$24:$H$35</c:f>
              <c:numCache>
                <c:formatCode>0.00</c:formatCode>
                <c:ptCount val="12"/>
                <c:pt idx="0">
                  <c:v>50.534090909090907</c:v>
                </c:pt>
                <c:pt idx="1">
                  <c:v>50.534090909090907</c:v>
                </c:pt>
                <c:pt idx="2">
                  <c:v>50.534090909090907</c:v>
                </c:pt>
                <c:pt idx="3">
                  <c:v>50.534090909090907</c:v>
                </c:pt>
                <c:pt idx="4">
                  <c:v>50.534090909090907</c:v>
                </c:pt>
                <c:pt idx="5">
                  <c:v>50.534090909090907</c:v>
                </c:pt>
                <c:pt idx="6">
                  <c:v>50.534090909090907</c:v>
                </c:pt>
                <c:pt idx="7">
                  <c:v>50.534090909090907</c:v>
                </c:pt>
                <c:pt idx="8">
                  <c:v>50.534090909090907</c:v>
                </c:pt>
                <c:pt idx="9">
                  <c:v>50.534090909090907</c:v>
                </c:pt>
                <c:pt idx="10">
                  <c:v>50.534090909090907</c:v>
                </c:pt>
                <c:pt idx="11">
                  <c:v>50.534090909090907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3344"/>
        <c:axId val="89047808"/>
      </c:lineChart>
      <c:catAx>
        <c:axId val="890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4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3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813151033221345"/>
          <c:y val="9.6196485373103227E-2"/>
          <c:w val="0.44010221951251133"/>
          <c:h val="7.0732648485164543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2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 Liquid Cost vs % Allied Cost Ratio </a:t>
            </a:r>
          </a:p>
        </c:rich>
      </c:tx>
      <c:layout>
        <c:manualLayout>
          <c:xMode val="edge"/>
          <c:yMode val="edge"/>
          <c:x val="0.27134934842206726"/>
          <c:y val="3.4893083217538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1517592030174"/>
          <c:y val="0.25114637759322933"/>
          <c:w val="0.79565124890926642"/>
          <c:h val="0.56601646293399455"/>
        </c:manualLayout>
      </c:layout>
      <c:lineChart>
        <c:grouping val="standard"/>
        <c:varyColors val="0"/>
        <c:ser>
          <c:idx val="0"/>
          <c:order val="0"/>
          <c:tx>
            <c:strRef>
              <c:f>'ABC Collision Chart Data'!$K$39</c:f>
              <c:strCache>
                <c:ptCount val="1"/>
                <c:pt idx="0">
                  <c:v>Liquid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</c:spPr>
          </c:marker>
          <c:cat>
            <c:strRef>
              <c:f>'ABC Collision Chart Data'!$J$40:$J$51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Data'!$K$40:$K$51</c:f>
              <c:numCache>
                <c:formatCode>0.00%</c:formatCode>
                <c:ptCount val="12"/>
                <c:pt idx="0">
                  <c:v>0.70913926499032887</c:v>
                </c:pt>
                <c:pt idx="1">
                  <c:v>0.71484276729559748</c:v>
                </c:pt>
                <c:pt idx="2">
                  <c:v>0.7127178825048418</c:v>
                </c:pt>
                <c:pt idx="3">
                  <c:v>0.7103687970650705</c:v>
                </c:pt>
                <c:pt idx="4">
                  <c:v>0.68322698268003645</c:v>
                </c:pt>
                <c:pt idx="5">
                  <c:v>0.74293683642253017</c:v>
                </c:pt>
                <c:pt idx="6">
                  <c:v>0.69205799610473928</c:v>
                </c:pt>
                <c:pt idx="7">
                  <c:v>0.7343434343434343</c:v>
                </c:pt>
                <c:pt idx="8">
                  <c:v>0.70966425145423007</c:v>
                </c:pt>
                <c:pt idx="9">
                  <c:v>0.70805666223992914</c:v>
                </c:pt>
                <c:pt idx="10">
                  <c:v>0.70427213377619979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'ABC Collision Chart Data'!$N$39</c:f>
              <c:strCache>
                <c:ptCount val="1"/>
                <c:pt idx="0">
                  <c:v>Associated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pPr>
              <a:solidFill>
                <a:srgbClr val="FF9900"/>
              </a:solidFill>
            </c:spPr>
          </c:marker>
          <c:cat>
            <c:strRef>
              <c:f>'ABC Collision Chart Data'!$J$40:$J$51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Data'!$N$40:$N$51</c:f>
              <c:numCache>
                <c:formatCode>0.00%</c:formatCode>
                <c:ptCount val="12"/>
                <c:pt idx="0">
                  <c:v>0.29086073500967113</c:v>
                </c:pt>
                <c:pt idx="1">
                  <c:v>0.28515723270440252</c:v>
                </c:pt>
                <c:pt idx="2">
                  <c:v>0.2872821174951582</c:v>
                </c:pt>
                <c:pt idx="3">
                  <c:v>0.2896312029349295</c:v>
                </c:pt>
                <c:pt idx="4">
                  <c:v>0.31677301731996355</c:v>
                </c:pt>
                <c:pt idx="5">
                  <c:v>0.25706316357746983</c:v>
                </c:pt>
                <c:pt idx="6">
                  <c:v>0.30794200389526072</c:v>
                </c:pt>
                <c:pt idx="7">
                  <c:v>0.2656565656565657</c:v>
                </c:pt>
                <c:pt idx="8">
                  <c:v>0.29033574854576993</c:v>
                </c:pt>
                <c:pt idx="9">
                  <c:v>0.29194333776007086</c:v>
                </c:pt>
                <c:pt idx="10">
                  <c:v>0.29572786622380021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9376"/>
        <c:axId val="90791296"/>
      </c:lineChart>
      <c:catAx>
        <c:axId val="907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9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8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62797257656001"/>
          <c:y val="0.12369885749575421"/>
          <c:w val="0.34888674686729354"/>
          <c:h val="5.99752972054963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Effective P&amp;M Sales per Hour vs Posted Material Door Rate</a:t>
            </a:r>
          </a:p>
        </c:rich>
      </c:tx>
      <c:layout>
        <c:manualLayout>
          <c:xMode val="edge"/>
          <c:yMode val="edge"/>
          <c:x val="0.14149433515167981"/>
          <c:y val="3.678876317934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745673833249"/>
          <c:y val="0.2765460910151693"/>
          <c:w val="0.87152595700052471"/>
          <c:h val="0.51808634772462048"/>
        </c:manualLayout>
      </c:layout>
      <c:lineChart>
        <c:grouping val="standard"/>
        <c:varyColors val="0"/>
        <c:ser>
          <c:idx val="0"/>
          <c:order val="0"/>
          <c:tx>
            <c:strRef>
              <c:f>'ABC Collision Chart Data'!$K$54</c:f>
              <c:strCache>
                <c:ptCount val="1"/>
                <c:pt idx="0">
                  <c:v>Effective P&amp;M Sales per Hour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</c:spPr>
          </c:marker>
          <c:cat>
            <c:strRef>
              <c:f>'ABC Collision Chart Data'!$J$55:$J$66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Data'!$K$55:$K$66</c:f>
              <c:numCache>
                <c:formatCode>"$"#,##0.00</c:formatCode>
                <c:ptCount val="12"/>
                <c:pt idx="0">
                  <c:v>30.862500000000001</c:v>
                </c:pt>
                <c:pt idx="1">
                  <c:v>31.491573033707866</c:v>
                </c:pt>
                <c:pt idx="2">
                  <c:v>31.507462686567163</c:v>
                </c:pt>
                <c:pt idx="3">
                  <c:v>30.821969696969695</c:v>
                </c:pt>
                <c:pt idx="4">
                  <c:v>31.646496815286625</c:v>
                </c:pt>
                <c:pt idx="5">
                  <c:v>31.070938215102974</c:v>
                </c:pt>
                <c:pt idx="6">
                  <c:v>31.379775280898876</c:v>
                </c:pt>
                <c:pt idx="7">
                  <c:v>28.015590200445434</c:v>
                </c:pt>
                <c:pt idx="8">
                  <c:v>26.873737373737374</c:v>
                </c:pt>
                <c:pt idx="9">
                  <c:v>31.565333333333335</c:v>
                </c:pt>
                <c:pt idx="10">
                  <c:v>31.059490084985836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'ABC Collision Chart Data'!$L$54</c:f>
              <c:strCache>
                <c:ptCount val="1"/>
                <c:pt idx="0">
                  <c:v> Shop Trend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pPr>
              <a:solidFill>
                <a:srgbClr val="FF9900"/>
              </a:solidFill>
            </c:spPr>
          </c:marker>
          <c:cat>
            <c:strRef>
              <c:f>'ABC Collision Chart Data'!$J$55:$J$66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Data'!$L$55:$L$66</c:f>
              <c:numCache>
                <c:formatCode>"$"#,##0.00</c:formatCode>
                <c:ptCount val="12"/>
                <c:pt idx="0">
                  <c:v>30.598830672363391</c:v>
                </c:pt>
                <c:pt idx="1">
                  <c:v>30.598830672363391</c:v>
                </c:pt>
                <c:pt idx="2">
                  <c:v>30.598830672363391</c:v>
                </c:pt>
                <c:pt idx="3">
                  <c:v>30.598830672363391</c:v>
                </c:pt>
                <c:pt idx="4">
                  <c:v>30.598830672363391</c:v>
                </c:pt>
                <c:pt idx="5">
                  <c:v>30.598830672363391</c:v>
                </c:pt>
                <c:pt idx="6">
                  <c:v>30.598830672363391</c:v>
                </c:pt>
                <c:pt idx="7">
                  <c:v>30.598830672363391</c:v>
                </c:pt>
                <c:pt idx="8">
                  <c:v>30.598830672363391</c:v>
                </c:pt>
                <c:pt idx="9">
                  <c:v>30.598830672363391</c:v>
                </c:pt>
                <c:pt idx="10">
                  <c:v>30.598830672363391</c:v>
                </c:pt>
                <c:pt idx="11">
                  <c:v>30.598830672363391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'ABC Collision Chart Data'!$N$54</c:f>
              <c:strCache>
                <c:ptCount val="1"/>
                <c:pt idx="0">
                  <c:v>Posted Door Rate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'ABC Collision Chart Data'!$J$55:$J$66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Data'!$N$55:$N$66</c:f>
              <c:numCache>
                <c:formatCode>"$"#,##0.00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2432"/>
        <c:axId val="90845568"/>
      </c:lineChart>
      <c:catAx>
        <c:axId val="908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45568"/>
        <c:scaling>
          <c:orientation val="minMax"/>
          <c:max val="27"/>
          <c:min val="2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02432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91246431186708"/>
          <c:y val="0.13652235450090924"/>
          <c:w val="0.71893021992940542"/>
          <c:h val="0.11201884747341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P&amp;M Profitability</a:t>
            </a:r>
          </a:p>
        </c:rich>
      </c:tx>
      <c:layout>
        <c:manualLayout>
          <c:xMode val="edge"/>
          <c:yMode val="edge"/>
          <c:x val="0.3579641525072525"/>
          <c:y val="3.434833145856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62119974870077E-2"/>
          <c:y val="0.24070598578090371"/>
          <c:w val="0.87765597377508708"/>
          <c:h val="0.60369390719363991"/>
        </c:manualLayout>
      </c:layout>
      <c:lineChart>
        <c:grouping val="standard"/>
        <c:varyColors val="0"/>
        <c:ser>
          <c:idx val="1"/>
          <c:order val="0"/>
          <c:tx>
            <c:strRef>
              <c:f>'ABC Collision Chart Data'!$G$56</c:f>
              <c:strCache>
                <c:ptCount val="1"/>
                <c:pt idx="0">
                  <c:v>Current Month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'ABC Collision Chart Data'!$F$57:$F$68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Data'!$G$57:$G$68</c:f>
              <c:numCache>
                <c:formatCode>0.00%</c:formatCode>
                <c:ptCount val="12"/>
                <c:pt idx="0">
                  <c:v>0.16241393276630214</c:v>
                </c:pt>
                <c:pt idx="1">
                  <c:v>0.29087503344929089</c:v>
                </c:pt>
                <c:pt idx="2">
                  <c:v>0.26622453813358599</c:v>
                </c:pt>
                <c:pt idx="3">
                  <c:v>0.36352464053090822</c:v>
                </c:pt>
                <c:pt idx="4">
                  <c:v>0.33762705041763108</c:v>
                </c:pt>
                <c:pt idx="5">
                  <c:v>0.18147002504050669</c:v>
                </c:pt>
                <c:pt idx="6">
                  <c:v>0.33815525637353194</c:v>
                </c:pt>
                <c:pt idx="7">
                  <c:v>0.29167660386358218</c:v>
                </c:pt>
                <c:pt idx="8">
                  <c:v>7.9214433377184743E-2</c:v>
                </c:pt>
                <c:pt idx="9">
                  <c:v>0.23663090310044774</c:v>
                </c:pt>
                <c:pt idx="10">
                  <c:v>0.20366654505654871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'ABC Collision Chart Data'!$H$56</c:f>
              <c:strCache>
                <c:ptCount val="1"/>
                <c:pt idx="0">
                  <c:v> Shop Trend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Data'!$F$57:$F$68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Data'!$H$57:$H$68</c:f>
              <c:numCache>
                <c:formatCode>0.00%</c:formatCode>
                <c:ptCount val="12"/>
                <c:pt idx="0">
                  <c:v>0.25611987683081877</c:v>
                </c:pt>
                <c:pt idx="1">
                  <c:v>0.25611987683081877</c:v>
                </c:pt>
                <c:pt idx="2">
                  <c:v>0.25611987683081877</c:v>
                </c:pt>
                <c:pt idx="3">
                  <c:v>0.25611987683081877</c:v>
                </c:pt>
                <c:pt idx="4">
                  <c:v>0.25611987683081877</c:v>
                </c:pt>
                <c:pt idx="5">
                  <c:v>0.25611987683081877</c:v>
                </c:pt>
                <c:pt idx="6">
                  <c:v>0.25611987683081877</c:v>
                </c:pt>
                <c:pt idx="7">
                  <c:v>0.25611987683081877</c:v>
                </c:pt>
                <c:pt idx="8">
                  <c:v>0.25611987683081877</c:v>
                </c:pt>
                <c:pt idx="9">
                  <c:v>0.25611987683081877</c:v>
                </c:pt>
                <c:pt idx="10">
                  <c:v>0.25611987683081877</c:v>
                </c:pt>
                <c:pt idx="11">
                  <c:v>0.25611987683081877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4624"/>
        <c:axId val="90876544"/>
      </c:lineChart>
      <c:catAx>
        <c:axId val="908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7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7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489881199061"/>
          <c:y val="0.11655230596175478"/>
          <c:w val="0.38051163834783791"/>
          <c:h val="8.7414323209598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Hours per Gallon of Primer</a:t>
            </a:r>
          </a:p>
        </c:rich>
      </c:tx>
      <c:layout>
        <c:manualLayout>
          <c:xMode val="edge"/>
          <c:yMode val="edge"/>
          <c:x val="0.33712332635635744"/>
          <c:y val="3.3950903195924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65372680809234E-2"/>
          <c:y val="0.20524835988753529"/>
          <c:w val="0.89670367420551733"/>
          <c:h val="0.66635426429240863"/>
        </c:manualLayout>
      </c:layout>
      <c:lineChart>
        <c:grouping val="standard"/>
        <c:varyColors val="0"/>
        <c:ser>
          <c:idx val="1"/>
          <c:order val="0"/>
          <c:tx>
            <c:strRef>
              <c:f>'ABC Collision Chart Data'!$C$56</c:f>
              <c:strCache>
                <c:ptCount val="1"/>
                <c:pt idx="0">
                  <c:v>Current Month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'ABC Collision Chart Data'!$B$57:$B$68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Data'!$C$57:$C$68</c:f>
              <c:numCache>
                <c:formatCode>0.0</c:formatCode>
                <c:ptCount val="12"/>
                <c:pt idx="0" formatCode="0.00">
                  <c:v>160</c:v>
                </c:pt>
                <c:pt idx="1">
                  <c:v>118.66666666666667</c:v>
                </c:pt>
                <c:pt idx="2">
                  <c:v>100.5</c:v>
                </c:pt>
                <c:pt idx="3">
                  <c:v>132</c:v>
                </c:pt>
                <c:pt idx="4">
                  <c:v>314</c:v>
                </c:pt>
                <c:pt idx="5">
                  <c:v>145.66666666666666</c:v>
                </c:pt>
                <c:pt idx="6">
                  <c:v>111.25</c:v>
                </c:pt>
                <c:pt idx="7">
                  <c:v>224.5</c:v>
                </c:pt>
                <c:pt idx="8">
                  <c:v>396</c:v>
                </c:pt>
                <c:pt idx="9">
                  <c:v>125</c:v>
                </c:pt>
                <c:pt idx="10">
                  <c:v>88.25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'ABC Collision Chart Data'!$D$56</c:f>
              <c:strCache>
                <c:ptCount val="1"/>
                <c:pt idx="0">
                  <c:v> Shop Trend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'ABC Collision Chart Data'!$B$57:$B$68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Collision Chart Data'!$D$57:$D$68</c:f>
              <c:numCache>
                <c:formatCode>0.00</c:formatCode>
                <c:ptCount val="12"/>
                <c:pt idx="0">
                  <c:v>138.96875</c:v>
                </c:pt>
                <c:pt idx="1">
                  <c:v>138.96875</c:v>
                </c:pt>
                <c:pt idx="2">
                  <c:v>138.96875</c:v>
                </c:pt>
                <c:pt idx="3">
                  <c:v>138.96875</c:v>
                </c:pt>
                <c:pt idx="4">
                  <c:v>138.96875</c:v>
                </c:pt>
                <c:pt idx="5">
                  <c:v>138.96875</c:v>
                </c:pt>
                <c:pt idx="6">
                  <c:v>138.96875</c:v>
                </c:pt>
                <c:pt idx="7">
                  <c:v>138.96875</c:v>
                </c:pt>
                <c:pt idx="8">
                  <c:v>138.96875</c:v>
                </c:pt>
                <c:pt idx="9">
                  <c:v>138.96875</c:v>
                </c:pt>
                <c:pt idx="10">
                  <c:v>138.96875</c:v>
                </c:pt>
                <c:pt idx="11">
                  <c:v>138.96875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1840"/>
        <c:axId val="91174016"/>
      </c:lineChart>
      <c:catAx>
        <c:axId val="911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7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7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7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08897305558352"/>
          <c:y val="0.1068416447944007"/>
          <c:w val="0.4381441243895145"/>
          <c:h val="7.0290429382601716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-2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876300</xdr:colOff>
      <xdr:row>1</xdr:row>
      <xdr:rowOff>323850</xdr:rowOff>
    </xdr:to>
    <xdr:pic>
      <xdr:nvPicPr>
        <xdr:cNvPr id="2613255" name="Picture 1" descr="PPG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876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333375</xdr:colOff>
      <xdr:row>0</xdr:row>
      <xdr:rowOff>95250</xdr:rowOff>
    </xdr:from>
    <xdr:to>
      <xdr:col>24</xdr:col>
      <xdr:colOff>679450</xdr:colOff>
      <xdr:row>7</xdr:row>
      <xdr:rowOff>28575</xdr:rowOff>
    </xdr:to>
    <xdr:pic>
      <xdr:nvPicPr>
        <xdr:cNvPr id="5308" name="Picture 2" descr="CMBI RGBB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9125" y="95250"/>
          <a:ext cx="4283075" cy="182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31</xdr:row>
      <xdr:rowOff>38100</xdr:rowOff>
    </xdr:from>
    <xdr:to>
      <xdr:col>11</xdr:col>
      <xdr:colOff>0</xdr:colOff>
      <xdr:row>45</xdr:row>
      <xdr:rowOff>142875</xdr:rowOff>
    </xdr:to>
    <xdr:graphicFrame macro="">
      <xdr:nvGraphicFramePr>
        <xdr:cNvPr id="5309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</xdr:row>
      <xdr:rowOff>123825</xdr:rowOff>
    </xdr:from>
    <xdr:to>
      <xdr:col>24</xdr:col>
      <xdr:colOff>514350</xdr:colOff>
      <xdr:row>45</xdr:row>
      <xdr:rowOff>142875</xdr:rowOff>
    </xdr:to>
    <xdr:graphicFrame macro="">
      <xdr:nvGraphicFramePr>
        <xdr:cNvPr id="5310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28575</xdr:rowOff>
    </xdr:from>
    <xdr:to>
      <xdr:col>10</xdr:col>
      <xdr:colOff>581025</xdr:colOff>
      <xdr:row>37</xdr:row>
      <xdr:rowOff>123825</xdr:rowOff>
    </xdr:to>
    <xdr:graphicFrame macro="">
      <xdr:nvGraphicFramePr>
        <xdr:cNvPr id="159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19</xdr:row>
      <xdr:rowOff>152400</xdr:rowOff>
    </xdr:from>
    <xdr:to>
      <xdr:col>22</xdr:col>
      <xdr:colOff>38100</xdr:colOff>
      <xdr:row>37</xdr:row>
      <xdr:rowOff>76200</xdr:rowOff>
    </xdr:to>
    <xdr:graphicFrame macro="">
      <xdr:nvGraphicFramePr>
        <xdr:cNvPr id="159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80</xdr:row>
      <xdr:rowOff>38100</xdr:rowOff>
    </xdr:from>
    <xdr:to>
      <xdr:col>21</xdr:col>
      <xdr:colOff>304800</xdr:colOff>
      <xdr:row>98</xdr:row>
      <xdr:rowOff>0</xdr:rowOff>
    </xdr:to>
    <xdr:graphicFrame macro="">
      <xdr:nvGraphicFramePr>
        <xdr:cNvPr id="159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63</xdr:row>
      <xdr:rowOff>19050</xdr:rowOff>
    </xdr:from>
    <xdr:to>
      <xdr:col>10</xdr:col>
      <xdr:colOff>552450</xdr:colOff>
      <xdr:row>79</xdr:row>
      <xdr:rowOff>19050</xdr:rowOff>
    </xdr:to>
    <xdr:graphicFrame macro="">
      <xdr:nvGraphicFramePr>
        <xdr:cNvPr id="15923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38</xdr:row>
      <xdr:rowOff>123825</xdr:rowOff>
    </xdr:from>
    <xdr:to>
      <xdr:col>11</xdr:col>
      <xdr:colOff>9525</xdr:colOff>
      <xdr:row>55</xdr:row>
      <xdr:rowOff>161925</xdr:rowOff>
    </xdr:to>
    <xdr:graphicFrame macro="">
      <xdr:nvGraphicFramePr>
        <xdr:cNvPr id="15924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62</xdr:row>
      <xdr:rowOff>142875</xdr:rowOff>
    </xdr:from>
    <xdr:to>
      <xdr:col>21</xdr:col>
      <xdr:colOff>304800</xdr:colOff>
      <xdr:row>79</xdr:row>
      <xdr:rowOff>57150</xdr:rowOff>
    </xdr:to>
    <xdr:graphicFrame macro="">
      <xdr:nvGraphicFramePr>
        <xdr:cNvPr id="159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609600</xdr:colOff>
      <xdr:row>80</xdr:row>
      <xdr:rowOff>9525</xdr:rowOff>
    </xdr:from>
    <xdr:to>
      <xdr:col>10</xdr:col>
      <xdr:colOff>533400</xdr:colOff>
      <xdr:row>98</xdr:row>
      <xdr:rowOff>9525</xdr:rowOff>
    </xdr:to>
    <xdr:graphicFrame macro="">
      <xdr:nvGraphicFramePr>
        <xdr:cNvPr id="159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</xdr:row>
      <xdr:rowOff>66675</xdr:rowOff>
    </xdr:from>
    <xdr:to>
      <xdr:col>10</xdr:col>
      <xdr:colOff>600075</xdr:colOff>
      <xdr:row>18</xdr:row>
      <xdr:rowOff>9525</xdr:rowOff>
    </xdr:to>
    <xdr:graphicFrame macro="">
      <xdr:nvGraphicFramePr>
        <xdr:cNvPr id="15927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1</xdr:row>
      <xdr:rowOff>19050</xdr:rowOff>
    </xdr:from>
    <xdr:to>
      <xdr:col>22</xdr:col>
      <xdr:colOff>28575</xdr:colOff>
      <xdr:row>18</xdr:row>
      <xdr:rowOff>66675</xdr:rowOff>
    </xdr:to>
    <xdr:graphicFrame macro="">
      <xdr:nvGraphicFramePr>
        <xdr:cNvPr id="15928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31749</xdr:rowOff>
    </xdr:from>
    <xdr:to>
      <xdr:col>6</xdr:col>
      <xdr:colOff>1026584</xdr:colOff>
      <xdr:row>28</xdr:row>
      <xdr:rowOff>35718</xdr:rowOff>
    </xdr:to>
    <xdr:sp macro="" textlink="">
      <xdr:nvSpPr>
        <xdr:cNvPr id="2" name="Rectangle 1"/>
        <xdr:cNvSpPr/>
      </xdr:nvSpPr>
      <xdr:spPr>
        <a:xfrm>
          <a:off x="66675" y="5175249"/>
          <a:ext cx="4198409" cy="1944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5</xdr:col>
      <xdr:colOff>185748</xdr:colOff>
      <xdr:row>0</xdr:row>
      <xdr:rowOff>76200</xdr:rowOff>
    </xdr:from>
    <xdr:to>
      <xdr:col>6</xdr:col>
      <xdr:colOff>1545442</xdr:colOff>
      <xdr:row>4</xdr:row>
      <xdr:rowOff>209550</xdr:rowOff>
    </xdr:to>
    <xdr:pic>
      <xdr:nvPicPr>
        <xdr:cNvPr id="3" name="Picture 2" descr="MVP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3748" y="76200"/>
          <a:ext cx="103584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383110</xdr:colOff>
      <xdr:row>0</xdr:row>
      <xdr:rowOff>38100</xdr:rowOff>
    </xdr:from>
    <xdr:to>
      <xdr:col>0</xdr:col>
      <xdr:colOff>1735660</xdr:colOff>
      <xdr:row>4</xdr:row>
      <xdr:rowOff>142875</xdr:rowOff>
    </xdr:to>
    <xdr:pic>
      <xdr:nvPicPr>
        <xdr:cNvPr id="4" name="Picture 4" descr="PPG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3110" y="38100"/>
          <a:ext cx="2286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D8" sqref="D8"/>
    </sheetView>
  </sheetViews>
  <sheetFormatPr defaultRowHeight="30" customHeight="1" x14ac:dyDescent="0.2"/>
  <cols>
    <col min="1" max="1" width="3" customWidth="1"/>
    <col min="2" max="2" width="18.28515625" customWidth="1"/>
    <col min="3" max="3" width="17" customWidth="1"/>
    <col min="4" max="4" width="51.42578125" customWidth="1"/>
  </cols>
  <sheetData>
    <row r="1" spans="1:4" ht="30" customHeight="1" x14ac:dyDescent="0.5">
      <c r="A1" s="148"/>
      <c r="B1" s="149"/>
      <c r="C1" s="149" t="s">
        <v>73</v>
      </c>
      <c r="D1" s="149"/>
    </row>
    <row r="2" spans="1:4" ht="30" customHeight="1" x14ac:dyDescent="0.35">
      <c r="A2" s="148"/>
      <c r="B2" s="150"/>
      <c r="C2" s="150" t="s">
        <v>74</v>
      </c>
      <c r="D2" s="150"/>
    </row>
    <row r="3" spans="1:4" ht="22.5" customHeight="1" thickBot="1" x14ac:dyDescent="0.3">
      <c r="A3" s="148"/>
      <c r="B3" s="151"/>
      <c r="C3" s="151"/>
    </row>
    <row r="4" spans="1:4" ht="15.75" customHeight="1" thickBot="1" x14ac:dyDescent="0.25">
      <c r="A4" s="208"/>
      <c r="B4" s="209"/>
      <c r="C4" s="162" t="s">
        <v>75</v>
      </c>
      <c r="D4" s="212"/>
    </row>
    <row r="5" spans="1:4" ht="15.75" customHeight="1" thickBot="1" x14ac:dyDescent="0.25">
      <c r="A5" s="210"/>
      <c r="B5" s="211"/>
      <c r="C5" s="163" t="s">
        <v>76</v>
      </c>
      <c r="D5" s="213"/>
    </row>
    <row r="6" spans="1:4" ht="15.75" customHeight="1" thickBot="1" x14ac:dyDescent="0.25">
      <c r="A6" s="214" t="s">
        <v>26</v>
      </c>
      <c r="B6" s="215"/>
      <c r="C6" s="152" t="s">
        <v>77</v>
      </c>
      <c r="D6" s="152" t="s">
        <v>78</v>
      </c>
    </row>
    <row r="7" spans="1:4" ht="15.75" customHeight="1" thickBot="1" x14ac:dyDescent="0.3">
      <c r="A7" s="148"/>
      <c r="B7" s="151"/>
      <c r="C7" s="151"/>
    </row>
    <row r="8" spans="1:4" ht="30" customHeight="1" thickBot="1" x14ac:dyDescent="0.3">
      <c r="A8" s="148">
        <v>1</v>
      </c>
      <c r="B8" s="151" t="s">
        <v>61</v>
      </c>
      <c r="C8" s="162"/>
      <c r="D8" s="153" t="s">
        <v>126</v>
      </c>
    </row>
    <row r="9" spans="1:4" ht="15.75" customHeight="1" thickBot="1" x14ac:dyDescent="0.3">
      <c r="A9" s="148"/>
      <c r="B9" s="151"/>
      <c r="C9" s="151"/>
    </row>
    <row r="10" spans="1:4" ht="30" customHeight="1" thickBot="1" x14ac:dyDescent="0.3">
      <c r="A10" s="148">
        <v>2</v>
      </c>
      <c r="B10" s="151" t="s">
        <v>62</v>
      </c>
      <c r="C10" s="162"/>
      <c r="D10" s="154" t="s">
        <v>125</v>
      </c>
    </row>
    <row r="11" spans="1:4" ht="15.75" customHeight="1" thickBot="1" x14ac:dyDescent="0.3">
      <c r="A11" s="148"/>
      <c r="B11" s="151"/>
      <c r="C11" s="151"/>
    </row>
    <row r="12" spans="1:4" ht="30" customHeight="1" thickBot="1" x14ac:dyDescent="0.3">
      <c r="A12" s="148">
        <v>3</v>
      </c>
      <c r="B12" s="151" t="s">
        <v>30</v>
      </c>
      <c r="C12" s="162"/>
      <c r="D12" s="154" t="s">
        <v>127</v>
      </c>
    </row>
    <row r="13" spans="1:4" ht="15.75" customHeight="1" thickBot="1" x14ac:dyDescent="0.3">
      <c r="A13" s="148"/>
      <c r="B13" s="151"/>
      <c r="C13" s="151"/>
    </row>
    <row r="14" spans="1:4" ht="30" customHeight="1" thickBot="1" x14ac:dyDescent="0.3">
      <c r="A14" s="148">
        <v>4</v>
      </c>
      <c r="B14" s="151" t="s">
        <v>79</v>
      </c>
      <c r="C14" s="163"/>
      <c r="D14" s="153" t="s">
        <v>80</v>
      </c>
    </row>
    <row r="15" spans="1:4" ht="15.75" customHeight="1" thickBot="1" x14ac:dyDescent="0.3">
      <c r="A15" s="148"/>
      <c r="B15" s="151"/>
      <c r="C15" s="151"/>
    </row>
    <row r="16" spans="1:4" ht="30" customHeight="1" thickBot="1" x14ac:dyDescent="0.3">
      <c r="A16" s="148">
        <v>5</v>
      </c>
      <c r="B16" s="151" t="s">
        <v>81</v>
      </c>
      <c r="C16" s="163"/>
      <c r="D16" s="153" t="s">
        <v>82</v>
      </c>
    </row>
    <row r="17" spans="1:4" ht="15.75" customHeight="1" thickBot="1" x14ac:dyDescent="0.3">
      <c r="A17" s="148"/>
      <c r="B17" s="151"/>
      <c r="C17" s="151"/>
    </row>
    <row r="18" spans="1:4" ht="30" customHeight="1" thickBot="1" x14ac:dyDescent="0.3">
      <c r="A18" s="148">
        <v>6</v>
      </c>
      <c r="B18" s="155" t="s">
        <v>83</v>
      </c>
      <c r="C18" s="162"/>
      <c r="D18" s="154" t="s">
        <v>128</v>
      </c>
    </row>
    <row r="19" spans="1:4" ht="15.75" customHeight="1" thickBot="1" x14ac:dyDescent="0.3">
      <c r="A19" s="148"/>
      <c r="B19" s="151"/>
      <c r="C19" s="151"/>
    </row>
    <row r="20" spans="1:4" ht="30" customHeight="1" thickBot="1" x14ac:dyDescent="0.3">
      <c r="A20" s="148">
        <v>7</v>
      </c>
      <c r="B20" s="151" t="s">
        <v>84</v>
      </c>
      <c r="C20" s="156"/>
      <c r="D20" s="153" t="s">
        <v>85</v>
      </c>
    </row>
    <row r="21" spans="1:4" ht="15.75" customHeight="1" thickBot="1" x14ac:dyDescent="0.3">
      <c r="A21" s="148"/>
      <c r="B21" s="151"/>
      <c r="C21" s="151"/>
    </row>
    <row r="22" spans="1:4" ht="30" customHeight="1" thickBot="1" x14ac:dyDescent="0.3">
      <c r="A22" s="148">
        <v>8</v>
      </c>
      <c r="B22" s="151" t="s">
        <v>63</v>
      </c>
      <c r="C22" s="163"/>
      <c r="D22" s="153" t="s">
        <v>86</v>
      </c>
    </row>
    <row r="23" spans="1:4" ht="15.75" customHeight="1" thickBot="1" x14ac:dyDescent="0.3">
      <c r="A23" s="148"/>
      <c r="B23" s="151"/>
      <c r="C23" s="151"/>
    </row>
    <row r="24" spans="1:4" ht="30" customHeight="1" thickBot="1" x14ac:dyDescent="0.3">
      <c r="A24" s="148">
        <v>9</v>
      </c>
      <c r="B24" s="151" t="s">
        <v>64</v>
      </c>
      <c r="C24" s="163"/>
      <c r="D24" s="153" t="s">
        <v>87</v>
      </c>
    </row>
    <row r="25" spans="1:4" ht="15.75" customHeight="1" x14ac:dyDescent="0.25">
      <c r="A25" s="148"/>
      <c r="B25" s="151"/>
      <c r="C25" s="151"/>
    </row>
    <row r="26" spans="1:4" ht="30" customHeight="1" thickBot="1" x14ac:dyDescent="0.3">
      <c r="A26" s="148">
        <v>10</v>
      </c>
      <c r="B26" s="151" t="s">
        <v>88</v>
      </c>
      <c r="C26" s="216" t="s">
        <v>89</v>
      </c>
      <c r="D26" s="216"/>
    </row>
    <row r="27" spans="1:4" ht="90" customHeight="1" thickBot="1" x14ac:dyDescent="0.25">
      <c r="A27" s="217"/>
      <c r="B27" s="218"/>
      <c r="C27" s="218"/>
      <c r="D27" s="219"/>
    </row>
    <row r="28" spans="1:4" ht="30" customHeight="1" x14ac:dyDescent="0.3">
      <c r="A28" s="148"/>
      <c r="B28" s="151"/>
      <c r="C28" s="151"/>
      <c r="D28" s="157" t="s">
        <v>90</v>
      </c>
    </row>
  </sheetData>
  <mergeCells count="5">
    <mergeCell ref="A4:B5"/>
    <mergeCell ref="D4:D5"/>
    <mergeCell ref="A6:B6"/>
    <mergeCell ref="C26:D26"/>
    <mergeCell ref="A27:D27"/>
  </mergeCells>
  <pageMargins left="0.7" right="0.7" top="0.75" bottom="0.75" header="0.3" footer="0.3"/>
  <pageSetup scale="9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8"/>
  <sheetViews>
    <sheetView showGridLines="0" tabSelected="1" zoomScale="60" zoomScaleNormal="60" workbookViewId="0">
      <selection activeCell="AB19" sqref="AB19"/>
    </sheetView>
  </sheetViews>
  <sheetFormatPr defaultRowHeight="15" x14ac:dyDescent="0.2"/>
  <cols>
    <col min="1" max="1" width="19.42578125" style="7" bestFit="1" customWidth="1"/>
    <col min="2" max="2" width="18" style="6" customWidth="1"/>
    <col min="3" max="3" width="13.85546875" style="3" customWidth="1"/>
    <col min="4" max="4" width="9.5703125" style="3" customWidth="1"/>
    <col min="5" max="5" width="8.85546875" style="3" hidden="1" customWidth="1"/>
    <col min="6" max="6" width="12.7109375" style="6" customWidth="1"/>
    <col min="7" max="7" width="15.28515625" style="6" customWidth="1"/>
    <col min="8" max="8" width="16.28515625" style="6" customWidth="1"/>
    <col min="9" max="9" width="15.28515625" style="5" customWidth="1"/>
    <col min="10" max="10" width="12.85546875" style="5" customWidth="1"/>
    <col min="11" max="11" width="16.85546875" style="4" customWidth="1"/>
    <col min="12" max="12" width="13.7109375" style="3" customWidth="1"/>
    <col min="13" max="13" width="14.7109375" style="2" customWidth="1"/>
    <col min="14" max="14" width="12.7109375" style="3" customWidth="1"/>
    <col min="15" max="15" width="13.7109375" style="2" customWidth="1"/>
    <col min="16" max="16" width="10.5703125" style="1" customWidth="1"/>
    <col min="17" max="17" width="11" style="1" customWidth="1"/>
    <col min="18" max="18" width="10.42578125" style="1" customWidth="1"/>
    <col min="19" max="19" width="12.140625" style="1" customWidth="1"/>
    <col min="20" max="20" width="12.85546875" style="1" customWidth="1"/>
    <col min="21" max="21" width="10.7109375" style="1" customWidth="1"/>
    <col min="22" max="22" width="12.7109375" style="1" customWidth="1"/>
    <col min="23" max="23" width="10.5703125" style="1" customWidth="1"/>
    <col min="24" max="24" width="12.28515625" style="1" customWidth="1"/>
    <col min="25" max="25" width="10.5703125" style="1" customWidth="1"/>
    <col min="26" max="26" width="13.7109375" style="1" customWidth="1"/>
    <col min="27" max="16384" width="9.140625" style="1"/>
  </cols>
  <sheetData>
    <row r="1" spans="1:26" ht="30" customHeight="1" x14ac:dyDescent="0.4">
      <c r="A1" s="52"/>
      <c r="I1" s="145"/>
      <c r="J1" s="145"/>
    </row>
    <row r="2" spans="1:26" ht="15" customHeight="1" x14ac:dyDescent="0.2">
      <c r="H2" s="144"/>
      <c r="I2" s="144"/>
      <c r="J2" s="144"/>
      <c r="K2" s="144"/>
    </row>
    <row r="3" spans="1:26" ht="6.75" customHeight="1" x14ac:dyDescent="0.2">
      <c r="G3" s="144"/>
      <c r="H3" s="144"/>
      <c r="I3" s="144"/>
      <c r="J3" s="144"/>
      <c r="K3" s="144"/>
    </row>
    <row r="4" spans="1:26" ht="38.25" customHeight="1" x14ac:dyDescent="0.2">
      <c r="G4" s="145"/>
      <c r="H4" s="145"/>
      <c r="I4" s="145"/>
      <c r="J4" s="145" t="s">
        <v>56</v>
      </c>
      <c r="K4" s="144"/>
    </row>
    <row r="5" spans="1:26" ht="19.5" customHeight="1" x14ac:dyDescent="0.2">
      <c r="F5" s="146"/>
      <c r="G5" s="146"/>
      <c r="H5" s="146"/>
      <c r="I5" s="146"/>
      <c r="J5" s="49"/>
      <c r="K5" s="49"/>
    </row>
    <row r="6" spans="1:26" ht="19.5" customHeight="1" thickBot="1" x14ac:dyDescent="0.25">
      <c r="E6" s="146"/>
      <c r="F6" s="146"/>
      <c r="G6" s="146"/>
      <c r="H6" s="146"/>
      <c r="I6" s="145" t="s">
        <v>25</v>
      </c>
      <c r="J6" s="49"/>
      <c r="K6" s="49"/>
    </row>
    <row r="7" spans="1:26" ht="18.75" customHeight="1" thickBot="1" x14ac:dyDescent="0.3">
      <c r="A7" s="51" t="s">
        <v>53</v>
      </c>
      <c r="B7" s="164" t="s">
        <v>57</v>
      </c>
      <c r="C7" s="48"/>
      <c r="D7" s="48"/>
      <c r="E7" s="48"/>
      <c r="F7" s="47"/>
      <c r="H7" s="47"/>
    </row>
    <row r="8" spans="1:26" ht="18.75" customHeight="1" thickBot="1" x14ac:dyDescent="0.3">
      <c r="A8" s="50" t="s">
        <v>54</v>
      </c>
      <c r="B8" s="164" t="s">
        <v>58</v>
      </c>
      <c r="C8" s="48"/>
      <c r="D8" s="48"/>
      <c r="E8" s="48"/>
      <c r="F8" s="47"/>
      <c r="H8" s="47"/>
    </row>
    <row r="9" spans="1:26" ht="18.75" customHeight="1" thickBot="1" x14ac:dyDescent="0.3">
      <c r="A9" s="33" t="s">
        <v>55</v>
      </c>
      <c r="B9" s="164" t="s">
        <v>59</v>
      </c>
      <c r="C9" s="48"/>
      <c r="D9" s="48"/>
      <c r="E9" s="48"/>
      <c r="F9" s="47"/>
      <c r="H9" s="47"/>
    </row>
    <row r="10" spans="1:26" ht="32.25" customHeight="1" thickBot="1" x14ac:dyDescent="0.3">
      <c r="B10" s="42"/>
      <c r="C10" s="42"/>
      <c r="D10" s="42"/>
      <c r="E10" s="42"/>
      <c r="G10" s="142" t="s">
        <v>28</v>
      </c>
      <c r="H10" s="143" t="s">
        <v>28</v>
      </c>
      <c r="I10" s="142" t="s">
        <v>28</v>
      </c>
      <c r="J10" s="46"/>
      <c r="K10" s="45"/>
      <c r="L10" s="45"/>
      <c r="M10" s="45"/>
      <c r="N10" s="45"/>
      <c r="O10" s="45"/>
      <c r="P10" s="42"/>
      <c r="Q10" s="44"/>
      <c r="R10" s="44"/>
      <c r="S10" s="43"/>
      <c r="T10" s="43"/>
      <c r="U10" s="43"/>
      <c r="V10" s="43"/>
      <c r="W10" s="43"/>
      <c r="X10" s="43"/>
    </row>
    <row r="11" spans="1:26" ht="128.25" customHeight="1" thickBot="1" x14ac:dyDescent="0.25">
      <c r="A11" s="114" t="s">
        <v>26</v>
      </c>
      <c r="B11" s="38" t="s">
        <v>92</v>
      </c>
      <c r="C11" s="41" t="s">
        <v>62</v>
      </c>
      <c r="D11" s="41" t="s">
        <v>30</v>
      </c>
      <c r="E11" s="122" t="s">
        <v>50</v>
      </c>
      <c r="F11" s="114" t="s">
        <v>31</v>
      </c>
      <c r="G11" s="40" t="s">
        <v>93</v>
      </c>
      <c r="H11" s="39" t="s">
        <v>94</v>
      </c>
      <c r="I11" s="33" t="s">
        <v>29</v>
      </c>
      <c r="J11" s="33" t="s">
        <v>95</v>
      </c>
      <c r="K11" s="33" t="s">
        <v>96</v>
      </c>
      <c r="L11" s="38" t="s">
        <v>97</v>
      </c>
      <c r="M11" s="33" t="s">
        <v>98</v>
      </c>
      <c r="N11" s="38" t="s">
        <v>60</v>
      </c>
      <c r="O11" s="33" t="s">
        <v>99</v>
      </c>
      <c r="P11" s="37" t="s">
        <v>100</v>
      </c>
      <c r="Q11" s="37" t="s">
        <v>101</v>
      </c>
      <c r="R11" s="37" t="s">
        <v>102</v>
      </c>
      <c r="S11" s="33" t="s">
        <v>103</v>
      </c>
      <c r="T11" s="33" t="s">
        <v>104</v>
      </c>
      <c r="U11" s="36" t="s">
        <v>105</v>
      </c>
      <c r="V11" s="37" t="s">
        <v>106</v>
      </c>
      <c r="W11" s="35" t="s">
        <v>107</v>
      </c>
      <c r="X11" s="34" t="s">
        <v>109</v>
      </c>
      <c r="Y11" s="35" t="s">
        <v>108</v>
      </c>
      <c r="Z11" s="34" t="s">
        <v>110</v>
      </c>
    </row>
    <row r="12" spans="1:26" ht="44.25" customHeight="1" x14ac:dyDescent="0.2">
      <c r="B12" s="111"/>
      <c r="C12" s="112"/>
      <c r="D12" s="112"/>
      <c r="E12" s="112"/>
      <c r="F12" s="111"/>
      <c r="G12" s="111"/>
      <c r="H12" s="111"/>
      <c r="I12" s="111"/>
      <c r="J12" s="111"/>
      <c r="K12" s="111"/>
      <c r="L12" s="111"/>
      <c r="M12" s="220"/>
      <c r="N12" s="220"/>
      <c r="O12" s="115"/>
      <c r="P12" s="116"/>
      <c r="Q12" s="116"/>
      <c r="R12" s="116"/>
      <c r="S12" s="111"/>
      <c r="T12" s="111"/>
      <c r="U12" s="111"/>
      <c r="V12" s="111"/>
      <c r="W12" s="112"/>
      <c r="X12" s="113"/>
      <c r="Y12" s="112"/>
      <c r="Z12" s="113"/>
    </row>
    <row r="13" spans="1:26" ht="21.95" customHeight="1" x14ac:dyDescent="0.25">
      <c r="A13" s="166" t="s">
        <v>111</v>
      </c>
      <c r="B13" s="119">
        <v>99753</v>
      </c>
      <c r="C13" s="120">
        <v>320</v>
      </c>
      <c r="D13" s="120">
        <v>51</v>
      </c>
      <c r="E13" s="126">
        <v>2</v>
      </c>
      <c r="F13" s="117">
        <f t="shared" ref="F13:F24" si="0">B13/D13</f>
        <v>1955.9411764705883</v>
      </c>
      <c r="G13" s="223">
        <v>5866</v>
      </c>
      <c r="H13" s="119">
        <v>2406</v>
      </c>
      <c r="I13" s="224">
        <f t="shared" ref="I13:I24" si="1">SUM(G13:H13)</f>
        <v>8272</v>
      </c>
      <c r="J13" s="31">
        <f t="shared" ref="J13:J24" si="2">G13/I13</f>
        <v>0.70913926499032887</v>
      </c>
      <c r="K13" s="31">
        <f t="shared" ref="K13:K24" si="3">H13/I13</f>
        <v>0.29086073500967119</v>
      </c>
      <c r="L13" s="119">
        <v>9876</v>
      </c>
      <c r="M13" s="121">
        <f t="shared" ref="M13:M24" si="4">L13/C13</f>
        <v>30.862500000000001</v>
      </c>
      <c r="N13" s="27">
        <v>32</v>
      </c>
      <c r="O13" s="25">
        <f t="shared" ref="O13:O24" si="5">L13/B13</f>
        <v>9.9004541216805506E-2</v>
      </c>
      <c r="P13" s="132">
        <f t="shared" ref="P13:P24" si="6">G13/B13</f>
        <v>5.8805248964943407E-2</v>
      </c>
      <c r="Q13" s="132">
        <f t="shared" ref="Q13:Q24" si="7">H13/B13</f>
        <v>2.4119575351117261E-2</v>
      </c>
      <c r="R13" s="132">
        <f t="shared" ref="R13:R19" si="8">P13+Q13</f>
        <v>8.2924824316060672E-2</v>
      </c>
      <c r="S13" s="123">
        <f t="shared" ref="S13:S24" si="9">G13/C13</f>
        <v>18.331250000000001</v>
      </c>
      <c r="T13" s="123">
        <f t="shared" ref="T13:T24" si="10">H13/C13</f>
        <v>7.5187499999999998</v>
      </c>
      <c r="U13" s="118">
        <f t="shared" ref="U13:U24" si="11">(L13-I13)/L13</f>
        <v>0.16241393276630214</v>
      </c>
      <c r="V13" s="23">
        <f t="shared" ref="V13:V24" si="12">I13/C13</f>
        <v>25.85</v>
      </c>
      <c r="W13" s="21">
        <v>2</v>
      </c>
      <c r="X13" s="22">
        <f t="shared" ref="X13:X24" si="13">C13/W13</f>
        <v>160</v>
      </c>
      <c r="Y13" s="21">
        <v>8</v>
      </c>
      <c r="Z13" s="20">
        <f t="shared" ref="Z13:Z24" si="14">C13/Y13</f>
        <v>40</v>
      </c>
    </row>
    <row r="14" spans="1:26" ht="21.95" customHeight="1" x14ac:dyDescent="0.25">
      <c r="A14" s="166" t="s">
        <v>112</v>
      </c>
      <c r="B14" s="16">
        <v>111211</v>
      </c>
      <c r="C14" s="158">
        <v>356</v>
      </c>
      <c r="D14" s="158">
        <v>55</v>
      </c>
      <c r="E14" s="127">
        <v>2</v>
      </c>
      <c r="F14" s="19">
        <f t="shared" si="0"/>
        <v>2022.0181818181818</v>
      </c>
      <c r="G14" s="160">
        <v>5683</v>
      </c>
      <c r="H14" s="160">
        <v>2267</v>
      </c>
      <c r="I14" s="225">
        <f t="shared" si="1"/>
        <v>7950</v>
      </c>
      <c r="J14" s="18">
        <f t="shared" si="2"/>
        <v>0.71484276729559748</v>
      </c>
      <c r="K14" s="17">
        <f t="shared" si="3"/>
        <v>0.28515723270440252</v>
      </c>
      <c r="L14" s="160">
        <v>11211</v>
      </c>
      <c r="M14" s="15">
        <f t="shared" si="4"/>
        <v>31.491573033707866</v>
      </c>
      <c r="N14" s="161">
        <v>32</v>
      </c>
      <c r="O14" s="130">
        <f t="shared" si="5"/>
        <v>0.10080837327242809</v>
      </c>
      <c r="P14" s="130">
        <f t="shared" si="6"/>
        <v>5.1101060146927911E-2</v>
      </c>
      <c r="Q14" s="130">
        <f t="shared" si="7"/>
        <v>2.0384674177914057E-2</v>
      </c>
      <c r="R14" s="130">
        <f t="shared" si="8"/>
        <v>7.1485734324841968E-2</v>
      </c>
      <c r="S14" s="124">
        <f t="shared" si="9"/>
        <v>15.963483146067416</v>
      </c>
      <c r="T14" s="124">
        <f t="shared" si="10"/>
        <v>6.367977528089888</v>
      </c>
      <c r="U14" s="13">
        <f t="shared" si="11"/>
        <v>0.29087503344929089</v>
      </c>
      <c r="V14" s="12">
        <f t="shared" si="12"/>
        <v>22.331460674157302</v>
      </c>
      <c r="W14" s="10">
        <v>3</v>
      </c>
      <c r="X14" s="11">
        <f t="shared" si="13"/>
        <v>118.66666666666667</v>
      </c>
      <c r="Y14" s="10">
        <v>9</v>
      </c>
      <c r="Z14" s="9">
        <f t="shared" si="14"/>
        <v>39.555555555555557</v>
      </c>
    </row>
    <row r="15" spans="1:26" ht="21.95" customHeight="1" x14ac:dyDescent="0.25">
      <c r="A15" s="166" t="s">
        <v>113</v>
      </c>
      <c r="B15" s="29">
        <v>125564</v>
      </c>
      <c r="C15" s="120">
        <v>402</v>
      </c>
      <c r="D15" s="120">
        <v>62</v>
      </c>
      <c r="E15" s="128">
        <v>2</v>
      </c>
      <c r="F15" s="32">
        <f t="shared" si="0"/>
        <v>2025.2258064516129</v>
      </c>
      <c r="G15" s="119">
        <v>6624</v>
      </c>
      <c r="H15" s="119">
        <v>2670</v>
      </c>
      <c r="I15" s="226">
        <f t="shared" si="1"/>
        <v>9294</v>
      </c>
      <c r="J15" s="31">
        <f t="shared" si="2"/>
        <v>0.7127178825048418</v>
      </c>
      <c r="K15" s="30">
        <f t="shared" si="3"/>
        <v>0.28728211749515814</v>
      </c>
      <c r="L15" s="119">
        <v>12666</v>
      </c>
      <c r="M15" s="28">
        <f t="shared" si="4"/>
        <v>31.507462686567163</v>
      </c>
      <c r="N15" s="27">
        <v>32</v>
      </c>
      <c r="O15" s="131">
        <f t="shared" si="5"/>
        <v>0.10087286164824313</v>
      </c>
      <c r="P15" s="132">
        <f t="shared" si="6"/>
        <v>5.2753974069000668E-2</v>
      </c>
      <c r="Q15" s="132">
        <f t="shared" si="7"/>
        <v>2.1264056576725813E-2</v>
      </c>
      <c r="R15" s="132">
        <f t="shared" si="8"/>
        <v>7.4018030645726485E-2</v>
      </c>
      <c r="S15" s="123">
        <f t="shared" si="9"/>
        <v>16.477611940298509</v>
      </c>
      <c r="T15" s="123">
        <f t="shared" si="10"/>
        <v>6.6417910447761193</v>
      </c>
      <c r="U15" s="24">
        <f t="shared" si="11"/>
        <v>0.26622453813358599</v>
      </c>
      <c r="V15" s="23">
        <f t="shared" si="12"/>
        <v>23.119402985074625</v>
      </c>
      <c r="W15" s="133">
        <v>4</v>
      </c>
      <c r="X15" s="134">
        <f t="shared" si="13"/>
        <v>100.5</v>
      </c>
      <c r="Y15" s="133">
        <v>7</v>
      </c>
      <c r="Z15" s="20">
        <f t="shared" si="14"/>
        <v>57.428571428571431</v>
      </c>
    </row>
    <row r="16" spans="1:26" ht="21.95" customHeight="1" x14ac:dyDescent="0.25">
      <c r="A16" s="166" t="s">
        <v>114</v>
      </c>
      <c r="B16" s="16">
        <v>82365</v>
      </c>
      <c r="C16" s="158">
        <v>264</v>
      </c>
      <c r="D16" s="158">
        <v>39</v>
      </c>
      <c r="E16" s="127">
        <v>2</v>
      </c>
      <c r="F16" s="19">
        <f t="shared" si="0"/>
        <v>2111.9230769230771</v>
      </c>
      <c r="G16" s="160">
        <v>3679</v>
      </c>
      <c r="H16" s="160">
        <v>1500</v>
      </c>
      <c r="I16" s="225">
        <f t="shared" si="1"/>
        <v>5179</v>
      </c>
      <c r="J16" s="18">
        <f t="shared" si="2"/>
        <v>0.7103687970650705</v>
      </c>
      <c r="K16" s="17">
        <f t="shared" si="3"/>
        <v>0.2896312029349295</v>
      </c>
      <c r="L16" s="160">
        <v>8137</v>
      </c>
      <c r="M16" s="15">
        <f t="shared" si="4"/>
        <v>30.821969696969695</v>
      </c>
      <c r="N16" s="161">
        <v>32</v>
      </c>
      <c r="O16" s="130">
        <f t="shared" si="5"/>
        <v>9.8791962605475625E-2</v>
      </c>
      <c r="P16" s="130">
        <f t="shared" si="6"/>
        <v>4.4667030899046924E-2</v>
      </c>
      <c r="Q16" s="130">
        <f t="shared" si="7"/>
        <v>1.8211619012930249E-2</v>
      </c>
      <c r="R16" s="130">
        <f t="shared" si="8"/>
        <v>6.2878649911977169E-2</v>
      </c>
      <c r="S16" s="124">
        <f t="shared" si="9"/>
        <v>13.935606060606061</v>
      </c>
      <c r="T16" s="124">
        <f t="shared" si="10"/>
        <v>5.6818181818181817</v>
      </c>
      <c r="U16" s="13">
        <f t="shared" si="11"/>
        <v>0.36352464053090822</v>
      </c>
      <c r="V16" s="12">
        <f t="shared" si="12"/>
        <v>19.617424242424242</v>
      </c>
      <c r="W16" s="10">
        <v>2</v>
      </c>
      <c r="X16" s="11">
        <f t="shared" si="13"/>
        <v>132</v>
      </c>
      <c r="Y16" s="10">
        <v>8</v>
      </c>
      <c r="Z16" s="9">
        <f t="shared" si="14"/>
        <v>33</v>
      </c>
    </row>
    <row r="17" spans="1:26" ht="21.95" customHeight="1" x14ac:dyDescent="0.25">
      <c r="A17" s="166" t="s">
        <v>115</v>
      </c>
      <c r="B17" s="29">
        <v>98002</v>
      </c>
      <c r="C17" s="120">
        <v>314</v>
      </c>
      <c r="D17" s="120">
        <v>47</v>
      </c>
      <c r="E17" s="128">
        <v>2</v>
      </c>
      <c r="F17" s="32">
        <f t="shared" si="0"/>
        <v>2085.1489361702129</v>
      </c>
      <c r="G17" s="119">
        <v>4497</v>
      </c>
      <c r="H17" s="119">
        <v>2085</v>
      </c>
      <c r="I17" s="226">
        <f t="shared" si="1"/>
        <v>6582</v>
      </c>
      <c r="J17" s="31">
        <f t="shared" si="2"/>
        <v>0.68322698268003645</v>
      </c>
      <c r="K17" s="30">
        <f t="shared" si="3"/>
        <v>0.31677301731996355</v>
      </c>
      <c r="L17" s="119">
        <v>9937</v>
      </c>
      <c r="M17" s="28">
        <f t="shared" si="4"/>
        <v>31.646496815286625</v>
      </c>
      <c r="N17" s="27">
        <v>32</v>
      </c>
      <c r="O17" s="131">
        <f t="shared" si="5"/>
        <v>0.10139588987979838</v>
      </c>
      <c r="P17" s="132">
        <f t="shared" si="6"/>
        <v>4.5886818636354361E-2</v>
      </c>
      <c r="Q17" s="132">
        <f t="shared" si="7"/>
        <v>2.1275076018856757E-2</v>
      </c>
      <c r="R17" s="132">
        <f t="shared" si="8"/>
        <v>6.7161894655211121E-2</v>
      </c>
      <c r="S17" s="123">
        <f t="shared" si="9"/>
        <v>14.321656050955413</v>
      </c>
      <c r="T17" s="123">
        <f t="shared" si="10"/>
        <v>6.6401273885350323</v>
      </c>
      <c r="U17" s="24">
        <f t="shared" si="11"/>
        <v>0.33762705041763108</v>
      </c>
      <c r="V17" s="23">
        <f t="shared" si="12"/>
        <v>20.961783439490446</v>
      </c>
      <c r="W17" s="21">
        <v>1</v>
      </c>
      <c r="X17" s="22">
        <f t="shared" si="13"/>
        <v>314</v>
      </c>
      <c r="Y17" s="21">
        <v>7</v>
      </c>
      <c r="Z17" s="20">
        <f t="shared" si="14"/>
        <v>44.857142857142854</v>
      </c>
    </row>
    <row r="18" spans="1:26" ht="21.95" customHeight="1" x14ac:dyDescent="0.25">
      <c r="A18" s="166" t="s">
        <v>116</v>
      </c>
      <c r="B18" s="16">
        <v>136451</v>
      </c>
      <c r="C18" s="158">
        <v>437</v>
      </c>
      <c r="D18" s="158">
        <v>68</v>
      </c>
      <c r="E18" s="127">
        <v>2</v>
      </c>
      <c r="F18" s="19">
        <f t="shared" si="0"/>
        <v>2006.6323529411766</v>
      </c>
      <c r="G18" s="160">
        <v>8257</v>
      </c>
      <c r="H18" s="160">
        <v>2857</v>
      </c>
      <c r="I18" s="225">
        <f t="shared" si="1"/>
        <v>11114</v>
      </c>
      <c r="J18" s="18">
        <f t="shared" si="2"/>
        <v>0.74293683642253017</v>
      </c>
      <c r="K18" s="17">
        <f t="shared" si="3"/>
        <v>0.25706316357746983</v>
      </c>
      <c r="L18" s="160">
        <v>13578</v>
      </c>
      <c r="M18" s="15">
        <f t="shared" si="4"/>
        <v>31.070938215102974</v>
      </c>
      <c r="N18" s="161">
        <v>32</v>
      </c>
      <c r="O18" s="130">
        <f t="shared" si="5"/>
        <v>9.9508248382203138E-2</v>
      </c>
      <c r="P18" s="130">
        <f t="shared" si="6"/>
        <v>6.0512564950055331E-2</v>
      </c>
      <c r="Q18" s="130">
        <f t="shared" si="7"/>
        <v>2.0937919106492439E-2</v>
      </c>
      <c r="R18" s="130">
        <f t="shared" si="8"/>
        <v>8.145048405654777E-2</v>
      </c>
      <c r="S18" s="124">
        <f t="shared" si="9"/>
        <v>18.894736842105264</v>
      </c>
      <c r="T18" s="124">
        <f t="shared" si="10"/>
        <v>6.5377574370709386</v>
      </c>
      <c r="U18" s="13">
        <f t="shared" si="11"/>
        <v>0.18147002504050669</v>
      </c>
      <c r="V18" s="12">
        <f t="shared" si="12"/>
        <v>25.432494279176201</v>
      </c>
      <c r="W18" s="10">
        <v>3</v>
      </c>
      <c r="X18" s="11">
        <f t="shared" si="13"/>
        <v>145.66666666666666</v>
      </c>
      <c r="Y18" s="10">
        <v>8</v>
      </c>
      <c r="Z18" s="9">
        <f t="shared" si="14"/>
        <v>54.625</v>
      </c>
    </row>
    <row r="19" spans="1:26" ht="21.95" customHeight="1" x14ac:dyDescent="0.25">
      <c r="A19" s="166" t="s">
        <v>117</v>
      </c>
      <c r="B19" s="29">
        <v>138899</v>
      </c>
      <c r="C19" s="120">
        <v>445</v>
      </c>
      <c r="D19" s="120">
        <v>70</v>
      </c>
      <c r="E19" s="128">
        <v>2</v>
      </c>
      <c r="F19" s="32">
        <f t="shared" si="0"/>
        <v>1984.2714285714285</v>
      </c>
      <c r="G19" s="119">
        <v>6396</v>
      </c>
      <c r="H19" s="119">
        <v>2846</v>
      </c>
      <c r="I19" s="226">
        <f t="shared" si="1"/>
        <v>9242</v>
      </c>
      <c r="J19" s="31">
        <f t="shared" si="2"/>
        <v>0.69205799610473928</v>
      </c>
      <c r="K19" s="30">
        <f t="shared" si="3"/>
        <v>0.30794200389526077</v>
      </c>
      <c r="L19" s="119">
        <v>13964</v>
      </c>
      <c r="M19" s="28">
        <f t="shared" si="4"/>
        <v>31.379775280898876</v>
      </c>
      <c r="N19" s="27">
        <v>32</v>
      </c>
      <c r="O19" s="26">
        <f t="shared" si="5"/>
        <v>0.10053348116257137</v>
      </c>
      <c r="P19" s="25">
        <f t="shared" si="6"/>
        <v>4.6047847716686227E-2</v>
      </c>
      <c r="Q19" s="25">
        <f t="shared" si="7"/>
        <v>2.0489708349232177E-2</v>
      </c>
      <c r="R19" s="159">
        <f t="shared" si="8"/>
        <v>6.6537556065918407E-2</v>
      </c>
      <c r="S19" s="123">
        <f t="shared" si="9"/>
        <v>14.373033707865169</v>
      </c>
      <c r="T19" s="123">
        <f t="shared" si="10"/>
        <v>6.3955056179775278</v>
      </c>
      <c r="U19" s="24">
        <f t="shared" si="11"/>
        <v>0.33815525637353194</v>
      </c>
      <c r="V19" s="23">
        <f t="shared" si="12"/>
        <v>20.768539325842696</v>
      </c>
      <c r="W19" s="21">
        <v>4</v>
      </c>
      <c r="X19" s="22">
        <f t="shared" si="13"/>
        <v>111.25</v>
      </c>
      <c r="Y19" s="21">
        <v>6</v>
      </c>
      <c r="Z19" s="20">
        <f t="shared" si="14"/>
        <v>74.166666666666671</v>
      </c>
    </row>
    <row r="20" spans="1:26" ht="21.95" customHeight="1" x14ac:dyDescent="0.25">
      <c r="A20" s="166" t="s">
        <v>118</v>
      </c>
      <c r="B20" s="16">
        <v>139999</v>
      </c>
      <c r="C20" s="158">
        <v>449</v>
      </c>
      <c r="D20" s="158">
        <v>67</v>
      </c>
      <c r="E20" s="127">
        <v>2</v>
      </c>
      <c r="F20" s="19">
        <f t="shared" si="0"/>
        <v>2089.5373134328356</v>
      </c>
      <c r="G20" s="160">
        <v>6543</v>
      </c>
      <c r="H20" s="160">
        <v>2367</v>
      </c>
      <c r="I20" s="225">
        <f t="shared" si="1"/>
        <v>8910</v>
      </c>
      <c r="J20" s="18">
        <f t="shared" si="2"/>
        <v>0.7343434343434343</v>
      </c>
      <c r="K20" s="17">
        <f t="shared" si="3"/>
        <v>0.26565656565656565</v>
      </c>
      <c r="L20" s="160">
        <v>12579</v>
      </c>
      <c r="M20" s="15">
        <f t="shared" si="4"/>
        <v>28.015590200445434</v>
      </c>
      <c r="N20" s="161">
        <v>32</v>
      </c>
      <c r="O20" s="130">
        <f t="shared" si="5"/>
        <v>8.9850641790298502E-2</v>
      </c>
      <c r="P20" s="14">
        <f t="shared" si="6"/>
        <v>4.6736048114629392E-2</v>
      </c>
      <c r="Q20" s="14">
        <f t="shared" si="7"/>
        <v>1.6907263623311596E-2</v>
      </c>
      <c r="R20" s="14">
        <f>P20+Q20</f>
        <v>6.3643311737940994E-2</v>
      </c>
      <c r="S20" s="124">
        <f t="shared" si="9"/>
        <v>14.57238307349666</v>
      </c>
      <c r="T20" s="124">
        <f t="shared" si="10"/>
        <v>5.2717149220489974</v>
      </c>
      <c r="U20" s="13">
        <f t="shared" si="11"/>
        <v>0.29167660386358218</v>
      </c>
      <c r="V20" s="12">
        <f t="shared" si="12"/>
        <v>19.844097995545656</v>
      </c>
      <c r="W20" s="10">
        <v>2</v>
      </c>
      <c r="X20" s="11">
        <f t="shared" si="13"/>
        <v>224.5</v>
      </c>
      <c r="Y20" s="10">
        <v>6</v>
      </c>
      <c r="Z20" s="9">
        <f t="shared" si="14"/>
        <v>74.833333333333329</v>
      </c>
    </row>
    <row r="21" spans="1:26" ht="21.95" customHeight="1" x14ac:dyDescent="0.25">
      <c r="A21" s="166" t="s">
        <v>119</v>
      </c>
      <c r="B21" s="29">
        <v>123478</v>
      </c>
      <c r="C21" s="120">
        <v>396</v>
      </c>
      <c r="D21" s="120">
        <v>58</v>
      </c>
      <c r="E21" s="128">
        <v>2</v>
      </c>
      <c r="F21" s="32">
        <f t="shared" si="0"/>
        <v>2128.9310344827586</v>
      </c>
      <c r="G21" s="119">
        <v>6954</v>
      </c>
      <c r="H21" s="119">
        <v>2845</v>
      </c>
      <c r="I21" s="226">
        <f t="shared" si="1"/>
        <v>9799</v>
      </c>
      <c r="J21" s="31">
        <f t="shared" si="2"/>
        <v>0.70966425145423007</v>
      </c>
      <c r="K21" s="30">
        <f t="shared" si="3"/>
        <v>0.29033574854576999</v>
      </c>
      <c r="L21" s="119">
        <v>10642</v>
      </c>
      <c r="M21" s="28">
        <f t="shared" si="4"/>
        <v>26.873737373737374</v>
      </c>
      <c r="N21" s="27">
        <v>32</v>
      </c>
      <c r="O21" s="26">
        <f t="shared" si="5"/>
        <v>8.6185393349422573E-2</v>
      </c>
      <c r="P21" s="25">
        <f t="shared" si="6"/>
        <v>5.6317724614911156E-2</v>
      </c>
      <c r="Q21" s="25">
        <f t="shared" si="7"/>
        <v>2.3040541634947117E-2</v>
      </c>
      <c r="R21" s="25">
        <f>P21+Q21</f>
        <v>7.935826624985827E-2</v>
      </c>
      <c r="S21" s="123">
        <f t="shared" si="9"/>
        <v>17.560606060606062</v>
      </c>
      <c r="T21" s="123">
        <f t="shared" si="10"/>
        <v>7.1843434343434343</v>
      </c>
      <c r="U21" s="24">
        <f t="shared" si="11"/>
        <v>7.9214433377184743E-2</v>
      </c>
      <c r="V21" s="23">
        <f t="shared" si="12"/>
        <v>24.744949494949495</v>
      </c>
      <c r="W21" s="21">
        <v>1</v>
      </c>
      <c r="X21" s="22">
        <f t="shared" si="13"/>
        <v>396</v>
      </c>
      <c r="Y21" s="21">
        <v>8</v>
      </c>
      <c r="Z21" s="20">
        <f t="shared" si="14"/>
        <v>49.5</v>
      </c>
    </row>
    <row r="22" spans="1:26" ht="21.95" customHeight="1" x14ac:dyDescent="0.25">
      <c r="A22" s="166" t="s">
        <v>120</v>
      </c>
      <c r="B22" s="16">
        <v>117092</v>
      </c>
      <c r="C22" s="158">
        <v>375</v>
      </c>
      <c r="D22" s="158">
        <v>55</v>
      </c>
      <c r="E22" s="127">
        <v>2</v>
      </c>
      <c r="F22" s="19">
        <f t="shared" si="0"/>
        <v>2128.9454545454546</v>
      </c>
      <c r="G22" s="160">
        <v>6398</v>
      </c>
      <c r="H22" s="160">
        <v>2638</v>
      </c>
      <c r="I22" s="225">
        <f t="shared" si="1"/>
        <v>9036</v>
      </c>
      <c r="J22" s="18">
        <f t="shared" si="2"/>
        <v>0.70805666223992914</v>
      </c>
      <c r="K22" s="17">
        <f t="shared" si="3"/>
        <v>0.29194333776007081</v>
      </c>
      <c r="L22" s="160">
        <v>11837</v>
      </c>
      <c r="M22" s="15">
        <f t="shared" si="4"/>
        <v>31.565333333333335</v>
      </c>
      <c r="N22" s="161">
        <v>32</v>
      </c>
      <c r="O22" s="14">
        <f t="shared" si="5"/>
        <v>0.10109144945854542</v>
      </c>
      <c r="P22" s="14">
        <f t="shared" si="6"/>
        <v>5.4640795272093735E-2</v>
      </c>
      <c r="Q22" s="14">
        <f t="shared" si="7"/>
        <v>2.2529293205342808E-2</v>
      </c>
      <c r="R22" s="14">
        <f>P22+Q22</f>
        <v>7.7170088477436546E-2</v>
      </c>
      <c r="S22" s="124">
        <f t="shared" si="9"/>
        <v>17.061333333333334</v>
      </c>
      <c r="T22" s="124">
        <f t="shared" si="10"/>
        <v>7.0346666666666664</v>
      </c>
      <c r="U22" s="13">
        <f t="shared" si="11"/>
        <v>0.23663090310044774</v>
      </c>
      <c r="V22" s="12">
        <f t="shared" si="12"/>
        <v>24.096</v>
      </c>
      <c r="W22" s="10">
        <v>3</v>
      </c>
      <c r="X22" s="11">
        <f t="shared" si="13"/>
        <v>125</v>
      </c>
      <c r="Y22" s="10">
        <v>8</v>
      </c>
      <c r="Z22" s="9">
        <f t="shared" si="14"/>
        <v>46.875</v>
      </c>
    </row>
    <row r="23" spans="1:26" ht="21.95" customHeight="1" x14ac:dyDescent="0.25">
      <c r="A23" s="166" t="s">
        <v>121</v>
      </c>
      <c r="B23" s="29">
        <v>110050</v>
      </c>
      <c r="C23" s="120">
        <v>353</v>
      </c>
      <c r="D23" s="120">
        <v>51</v>
      </c>
      <c r="E23" s="128">
        <v>2</v>
      </c>
      <c r="F23" s="32">
        <f t="shared" si="0"/>
        <v>2157.8431372549021</v>
      </c>
      <c r="G23" s="119">
        <v>6149</v>
      </c>
      <c r="H23" s="119">
        <v>2582</v>
      </c>
      <c r="I23" s="226">
        <f t="shared" si="1"/>
        <v>8731</v>
      </c>
      <c r="J23" s="31">
        <f t="shared" si="2"/>
        <v>0.70427213377619979</v>
      </c>
      <c r="K23" s="30">
        <f t="shared" si="3"/>
        <v>0.29572786622380026</v>
      </c>
      <c r="L23" s="119">
        <v>10964</v>
      </c>
      <c r="M23" s="28">
        <f t="shared" si="4"/>
        <v>31.059490084985836</v>
      </c>
      <c r="N23" s="27">
        <v>32</v>
      </c>
      <c r="O23" s="26">
        <f t="shared" si="5"/>
        <v>9.9627442071785546E-2</v>
      </c>
      <c r="P23" s="25">
        <f t="shared" si="6"/>
        <v>5.5874602453430261E-2</v>
      </c>
      <c r="Q23" s="25">
        <f t="shared" si="7"/>
        <v>2.3462062698773285E-2</v>
      </c>
      <c r="R23" s="25">
        <f>P23+Q23</f>
        <v>7.9336665152203542E-2</v>
      </c>
      <c r="S23" s="123">
        <f t="shared" si="9"/>
        <v>17.419263456090651</v>
      </c>
      <c r="T23" s="123">
        <f t="shared" si="10"/>
        <v>7.3144475920679888</v>
      </c>
      <c r="U23" s="24">
        <f t="shared" si="11"/>
        <v>0.20366654505654871</v>
      </c>
      <c r="V23" s="23">
        <f t="shared" si="12"/>
        <v>24.733711048158639</v>
      </c>
      <c r="W23" s="21">
        <v>4</v>
      </c>
      <c r="X23" s="22">
        <f t="shared" si="13"/>
        <v>88.25</v>
      </c>
      <c r="Y23" s="21">
        <v>7</v>
      </c>
      <c r="Z23" s="20">
        <f t="shared" si="14"/>
        <v>50.428571428571431</v>
      </c>
    </row>
    <row r="24" spans="1:26" ht="21.95" customHeight="1" x14ac:dyDescent="0.25">
      <c r="A24" s="166" t="s">
        <v>122</v>
      </c>
      <c r="B24" s="16">
        <v>1000000</v>
      </c>
      <c r="C24" s="158">
        <v>336</v>
      </c>
      <c r="D24" s="158">
        <v>49</v>
      </c>
      <c r="E24" s="127">
        <v>2</v>
      </c>
      <c r="F24" s="19">
        <f t="shared" si="0"/>
        <v>20408.163265306124</v>
      </c>
      <c r="G24" s="160">
        <v>4938</v>
      </c>
      <c r="H24" s="160">
        <v>2175</v>
      </c>
      <c r="I24" s="225">
        <f t="shared" si="1"/>
        <v>7113</v>
      </c>
      <c r="J24" s="18">
        <f t="shared" si="2"/>
        <v>0.69422184732180514</v>
      </c>
      <c r="K24" s="17">
        <f t="shared" si="3"/>
        <v>0.30577815267819486</v>
      </c>
      <c r="L24" s="160">
        <v>10682</v>
      </c>
      <c r="M24" s="15">
        <f t="shared" si="4"/>
        <v>31.791666666666668</v>
      </c>
      <c r="N24" s="161">
        <v>32</v>
      </c>
      <c r="O24" s="14">
        <f t="shared" si="5"/>
        <v>1.0682000000000001E-2</v>
      </c>
      <c r="P24" s="14">
        <f t="shared" si="6"/>
        <v>4.9379999999999997E-3</v>
      </c>
      <c r="Q24" s="14">
        <f t="shared" si="7"/>
        <v>2.1749999999999999E-3</v>
      </c>
      <c r="R24" s="14">
        <f>P24+Q24</f>
        <v>7.1129999999999995E-3</v>
      </c>
      <c r="S24" s="125">
        <f t="shared" si="9"/>
        <v>14.696428571428571</v>
      </c>
      <c r="T24" s="124">
        <f t="shared" si="10"/>
        <v>6.4732142857142856</v>
      </c>
      <c r="U24" s="13">
        <f t="shared" si="11"/>
        <v>0.33411346189852087</v>
      </c>
      <c r="V24" s="12">
        <f t="shared" si="12"/>
        <v>21.169642857142858</v>
      </c>
      <c r="W24" s="10">
        <v>3</v>
      </c>
      <c r="X24" s="11">
        <f t="shared" si="13"/>
        <v>112</v>
      </c>
      <c r="Y24" s="10">
        <v>6</v>
      </c>
      <c r="Z24" s="9">
        <f t="shared" si="14"/>
        <v>56</v>
      </c>
    </row>
    <row r="25" spans="1:26" s="136" customFormat="1" ht="47.25" customHeight="1" x14ac:dyDescent="0.2">
      <c r="A25" s="135"/>
      <c r="B25" s="137"/>
      <c r="G25" s="137"/>
      <c r="H25" s="137"/>
      <c r="I25" s="138"/>
      <c r="J25" s="139"/>
      <c r="K25" s="141"/>
      <c r="M25" s="140"/>
      <c r="P25" s="135"/>
      <c r="Q25" s="135"/>
      <c r="R25" s="135"/>
    </row>
    <row r="26" spans="1:26" s="165" customFormat="1" ht="21.95" customHeight="1" x14ac:dyDescent="0.2">
      <c r="A26" s="168" t="s">
        <v>123</v>
      </c>
      <c r="B26" s="171">
        <f>SUM(B13:B24)</f>
        <v>2282864</v>
      </c>
      <c r="C26" s="172">
        <f>SUM(C13:C24)</f>
        <v>4447</v>
      </c>
      <c r="D26" s="173">
        <f>SUM(D13:D15,D16:D18,D19:D21,D22:D24)</f>
        <v>672</v>
      </c>
      <c r="E26" s="173">
        <f>SUM(E13:E15,E16:E18,E19:E21,E22:E24)</f>
        <v>24</v>
      </c>
      <c r="F26" s="173"/>
      <c r="G26" s="171">
        <f>G24+G23+G22+G21+G20+G19+G18+G17+G16+G15+G14+G13</f>
        <v>71984</v>
      </c>
      <c r="H26" s="171">
        <f>H24+H23+H22+H21+H20+H19+H18+H17+H16+H15+H14+H13</f>
        <v>29238</v>
      </c>
      <c r="I26" s="171">
        <f>I24+I23+I22+I21+I20+I19+I18+I17+I16+I15+I14+I13</f>
        <v>101222</v>
      </c>
      <c r="J26" s="174"/>
      <c r="K26" s="174"/>
      <c r="L26" s="171">
        <f>L24+L23+L22+L21+L20+L19+L18+L17+L16+L15+L14+L13</f>
        <v>136073</v>
      </c>
      <c r="M26" s="175"/>
      <c r="N26" s="176"/>
      <c r="O26" s="177"/>
      <c r="P26" s="177"/>
      <c r="Q26" s="177"/>
      <c r="R26" s="177"/>
      <c r="S26" s="175"/>
      <c r="T26" s="175"/>
      <c r="U26" s="177"/>
      <c r="V26" s="175"/>
      <c r="W26" s="178">
        <f>SUM(W13:W15,W16:W18,W19:W21,W22:W24)</f>
        <v>32</v>
      </c>
      <c r="X26" s="175"/>
      <c r="Y26" s="178">
        <f>SUM(Y13:Y15,Y16:Y18,Y19:Y21,Y22:Y24)</f>
        <v>88</v>
      </c>
      <c r="Z26" s="175"/>
    </row>
    <row r="27" spans="1:26" s="189" customFormat="1" ht="21" customHeight="1" x14ac:dyDescent="0.2">
      <c r="A27" s="170" t="s">
        <v>124</v>
      </c>
      <c r="B27" s="169">
        <f>B26/B28</f>
        <v>190238.66666666666</v>
      </c>
      <c r="C27" s="179">
        <f>C26/B28</f>
        <v>370.58333333333331</v>
      </c>
      <c r="D27" s="179">
        <f>D26/B28</f>
        <v>56</v>
      </c>
      <c r="E27" s="180">
        <f>E26/B28</f>
        <v>2</v>
      </c>
      <c r="F27" s="181">
        <f>B26/D26</f>
        <v>3397.1190476190477</v>
      </c>
      <c r="G27" s="169">
        <f>G26/B28</f>
        <v>5998.666666666667</v>
      </c>
      <c r="H27" s="169">
        <f>H26/$B$28</f>
        <v>2436.5</v>
      </c>
      <c r="I27" s="169">
        <f>I26/$B$28</f>
        <v>8435.1666666666661</v>
      </c>
      <c r="J27" s="182">
        <f>G27/I27</f>
        <v>0.71114975005433612</v>
      </c>
      <c r="K27" s="182">
        <f>H27/I27</f>
        <v>0.28885024994566399</v>
      </c>
      <c r="L27" s="169">
        <f>L26/$B$28</f>
        <v>11339.416666666666</v>
      </c>
      <c r="M27" s="183">
        <f>L27/C27</f>
        <v>30.598830672363391</v>
      </c>
      <c r="N27" s="184">
        <f>N13</f>
        <v>32</v>
      </c>
      <c r="O27" s="185">
        <f>L27/B27</f>
        <v>5.9606266514343385E-2</v>
      </c>
      <c r="P27" s="185">
        <f>G27/B27</f>
        <v>3.1532320804042648E-2</v>
      </c>
      <c r="Q27" s="185">
        <f>H27/B27</f>
        <v>1.2807596072302162E-2</v>
      </c>
      <c r="R27" s="185">
        <f>P27+Q27</f>
        <v>4.4339916876344809E-2</v>
      </c>
      <c r="S27" s="184">
        <f>G27/C27</f>
        <v>16.187092421857432</v>
      </c>
      <c r="T27" s="184">
        <f>H27/C27</f>
        <v>6.5747695075331691</v>
      </c>
      <c r="U27" s="186">
        <f>(L27-I27)/L27</f>
        <v>0.25611987683081877</v>
      </c>
      <c r="V27" s="184">
        <f>I27/C27</f>
        <v>22.761861929390601</v>
      </c>
      <c r="W27" s="187"/>
      <c r="X27" s="188">
        <f>C26/W26</f>
        <v>138.96875</v>
      </c>
      <c r="Y27" s="188"/>
      <c r="Z27" s="188">
        <f>C26/Y26</f>
        <v>50.534090909090907</v>
      </c>
    </row>
    <row r="28" spans="1:26" ht="21" customHeight="1" x14ac:dyDescent="0.2">
      <c r="A28" s="167" t="s">
        <v>51</v>
      </c>
      <c r="B28" s="129">
        <f>COUNT(B13:B15,B16:B18,B19:B21,B22:B24)</f>
        <v>12</v>
      </c>
      <c r="C28" s="221" t="s">
        <v>65</v>
      </c>
      <c r="D28" s="221"/>
      <c r="E28" s="8" t="s">
        <v>91</v>
      </c>
      <c r="F28" s="147" t="s">
        <v>66</v>
      </c>
      <c r="I28" s="6"/>
      <c r="J28" s="6" t="s">
        <v>67</v>
      </c>
      <c r="K28" s="5" t="s">
        <v>68</v>
      </c>
      <c r="L28" s="5"/>
      <c r="M28" s="4"/>
      <c r="O28" s="2" t="s">
        <v>52</v>
      </c>
      <c r="P28" s="3" t="s">
        <v>69</v>
      </c>
      <c r="Q28" s="2" t="s">
        <v>70</v>
      </c>
      <c r="R28" s="3" t="s">
        <v>71</v>
      </c>
      <c r="U28" s="3" t="s">
        <v>72</v>
      </c>
    </row>
  </sheetData>
  <mergeCells count="2">
    <mergeCell ref="M12:N12"/>
    <mergeCell ref="C28:D28"/>
  </mergeCells>
  <phoneticPr fontId="0" type="noConversion"/>
  <conditionalFormatting sqref="J23:K23 N23:Z23 N21:Z21 J19:K19 N19:Z19 J21:K21 J17:K17 N17:Z17 J13:K13 N13:Z13 N15:Z15 J15:K15 N14:N24">
    <cfRule type="cellIs" dxfId="2" priority="7" stopIfTrue="1" operator="greaterThan">
      <formula>0</formula>
    </cfRule>
  </conditionalFormatting>
  <conditionalFormatting sqref="I24:K24 I23 I22:K22 O23 N22:Z22 N24:Z24 O21 I19 I20:K20 O19 N20:Z20 I21 I17 I16:K16 N18:Z18 O17 I18:K18 N16:Z16 J14:K14 O13 I13:I15 O15 N14:Z14 R19">
    <cfRule type="cellIs" dxfId="1" priority="6" stopIfTrue="1" operator="greaterThan">
      <formula>0</formula>
    </cfRule>
  </conditionalFormatting>
  <conditionalFormatting sqref="I26:Z26">
    <cfRule type="cellIs" dxfId="0" priority="5" stopIfTrue="1" operator="greaterThan">
      <formula>0</formula>
    </cfRule>
  </conditionalFormatting>
  <pageMargins left="0.25" right="0.25" top="0.75" bottom="0.75" header="0.3" footer="0.3"/>
  <pageSetup scale="61" fitToWidth="2" orientation="portrait" horizontalDpi="4294967293" copies="6" r:id="rId1"/>
  <headerFooter alignWithMargins="0"/>
  <colBreaks count="1" manualBreakCount="1">
    <brk id="12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B101:V127"/>
  <sheetViews>
    <sheetView showOutlineSymbols="0" view="pageBreakPreview" topLeftCell="D1" zoomScale="80" zoomScaleNormal="80" zoomScaleSheetLayoutView="80" workbookViewId="0">
      <selection activeCell="N42" sqref="N42"/>
    </sheetView>
  </sheetViews>
  <sheetFormatPr defaultRowHeight="12.75" x14ac:dyDescent="0.2"/>
  <cols>
    <col min="1" max="16384" width="9.140625" style="1"/>
  </cols>
  <sheetData>
    <row r="101" spans="2:22" ht="13.5" thickBot="1" x14ac:dyDescent="0.25"/>
    <row r="102" spans="2:22" x14ac:dyDescent="0.2">
      <c r="B102" s="62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0"/>
    </row>
    <row r="103" spans="2:22" x14ac:dyDescent="0.2">
      <c r="B103" s="58"/>
      <c r="C103" s="57" t="s">
        <v>14</v>
      </c>
      <c r="D103" s="57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6"/>
    </row>
    <row r="104" spans="2:22" x14ac:dyDescent="0.2">
      <c r="B104" s="58"/>
      <c r="C104" s="57"/>
      <c r="D104" s="57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6"/>
    </row>
    <row r="105" spans="2:22" x14ac:dyDescent="0.2">
      <c r="B105" s="58"/>
      <c r="C105" s="57" t="s">
        <v>13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6"/>
    </row>
    <row r="106" spans="2:22" x14ac:dyDescent="0.2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6"/>
    </row>
    <row r="107" spans="2:22" x14ac:dyDescent="0.2">
      <c r="B107" s="58"/>
      <c r="C107" s="57" t="s">
        <v>16</v>
      </c>
      <c r="D107" s="57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6"/>
    </row>
    <row r="108" spans="2:22" x14ac:dyDescent="0.2">
      <c r="B108" s="58"/>
      <c r="C108" s="57"/>
      <c r="D108" s="57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6"/>
    </row>
    <row r="109" spans="2:22" x14ac:dyDescent="0.2">
      <c r="B109" s="58"/>
      <c r="C109" s="57" t="s">
        <v>15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6"/>
    </row>
    <row r="110" spans="2:22" x14ac:dyDescent="0.2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6"/>
    </row>
    <row r="111" spans="2:22" x14ac:dyDescent="0.2">
      <c r="B111" s="58"/>
      <c r="C111" s="57" t="s">
        <v>17</v>
      </c>
      <c r="D111" s="57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6"/>
    </row>
    <row r="112" spans="2:22" x14ac:dyDescent="0.2">
      <c r="B112" s="58"/>
      <c r="C112" s="57"/>
      <c r="D112" s="57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6"/>
    </row>
    <row r="113" spans="2:22" x14ac:dyDescent="0.2">
      <c r="B113" s="58"/>
      <c r="C113" s="57" t="s">
        <v>20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6"/>
    </row>
    <row r="114" spans="2:22" x14ac:dyDescent="0.2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6"/>
    </row>
    <row r="115" spans="2:22" x14ac:dyDescent="0.2">
      <c r="B115" s="58"/>
      <c r="C115" s="57" t="s">
        <v>19</v>
      </c>
      <c r="D115" s="57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6"/>
    </row>
    <row r="116" spans="2:22" x14ac:dyDescent="0.2">
      <c r="B116" s="58"/>
      <c r="C116" s="57"/>
      <c r="D116" s="57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6"/>
    </row>
    <row r="117" spans="2:22" x14ac:dyDescent="0.2">
      <c r="B117" s="58"/>
      <c r="C117" s="57" t="s">
        <v>18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6"/>
    </row>
    <row r="118" spans="2:22" x14ac:dyDescent="0.2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6"/>
    </row>
    <row r="119" spans="2:22" x14ac:dyDescent="0.2">
      <c r="B119" s="58"/>
      <c r="C119" s="57" t="s">
        <v>21</v>
      </c>
      <c r="D119" s="57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6"/>
    </row>
    <row r="120" spans="2:22" x14ac:dyDescent="0.2">
      <c r="B120" s="58"/>
      <c r="C120" s="57"/>
      <c r="D120" s="57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6"/>
    </row>
    <row r="121" spans="2:22" x14ac:dyDescent="0.2">
      <c r="B121" s="58"/>
      <c r="C121" s="57" t="s">
        <v>22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6"/>
    </row>
    <row r="122" spans="2:22" x14ac:dyDescent="0.2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6"/>
    </row>
    <row r="123" spans="2:22" x14ac:dyDescent="0.2">
      <c r="B123" s="58"/>
      <c r="C123" s="57" t="s">
        <v>23</v>
      </c>
      <c r="D123" s="57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6"/>
    </row>
    <row r="124" spans="2:22" x14ac:dyDescent="0.2">
      <c r="B124" s="58"/>
      <c r="C124" s="57"/>
      <c r="D124" s="57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6"/>
    </row>
    <row r="125" spans="2:22" x14ac:dyDescent="0.2">
      <c r="B125" s="58"/>
      <c r="C125" s="57" t="s">
        <v>24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6"/>
    </row>
    <row r="126" spans="2:22" x14ac:dyDescent="0.2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6"/>
    </row>
    <row r="127" spans="2:22" ht="13.5" thickBot="1" x14ac:dyDescent="0.25"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3"/>
    </row>
  </sheetData>
  <phoneticPr fontId="0" type="noConversion"/>
  <pageMargins left="0.15" right="0.12" top="0.45" bottom="0.5" header="0.23" footer="0.5"/>
  <pageSetup paperSize="5" scale="65" orientation="landscape" horizontalDpi="4294967294" r:id="rId1"/>
  <headerFooter alignWithMargins="0">
    <oddHeader>&amp;A</oddHeader>
    <oddFooter>Page &amp;P of &amp;N</oddFooter>
  </headerFooter>
  <rowBreaks count="1" manualBreakCount="1">
    <brk id="62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Q68"/>
  <sheetViews>
    <sheetView workbookViewId="0">
      <selection activeCell="C5" sqref="C5"/>
    </sheetView>
  </sheetViews>
  <sheetFormatPr defaultRowHeight="12.75" x14ac:dyDescent="0.2"/>
  <cols>
    <col min="1" max="2" width="9.140625" style="1"/>
    <col min="3" max="3" width="12" style="1" customWidth="1"/>
    <col min="4" max="5" width="12.85546875" style="1" customWidth="1"/>
    <col min="6" max="7" width="9.140625" style="1"/>
    <col min="8" max="8" width="18.42578125" style="1" customWidth="1"/>
    <col min="9" max="9" width="8.5703125" style="1" customWidth="1"/>
    <col min="10" max="10" width="9.140625" style="1"/>
    <col min="11" max="12" width="12.28515625" style="1" bestFit="1" customWidth="1"/>
    <col min="13" max="13" width="11.7109375" style="1" customWidth="1"/>
    <col min="14" max="14" width="14.42578125" style="1" customWidth="1"/>
    <col min="15" max="16384" width="9.140625" style="1"/>
  </cols>
  <sheetData>
    <row r="2" spans="2:12" x14ac:dyDescent="0.2">
      <c r="B2" s="89" t="s">
        <v>33</v>
      </c>
      <c r="C2" s="88"/>
      <c r="D2" s="87"/>
      <c r="F2" s="89" t="s">
        <v>32</v>
      </c>
      <c r="G2" s="88"/>
      <c r="H2" s="87"/>
      <c r="J2" s="107"/>
      <c r="K2" s="109" t="s">
        <v>27</v>
      </c>
      <c r="L2" s="87"/>
    </row>
    <row r="3" spans="2:12" x14ac:dyDescent="0.2">
      <c r="B3" s="70"/>
      <c r="C3" s="57"/>
      <c r="D3" s="83"/>
      <c r="F3" s="70"/>
      <c r="G3" s="57"/>
      <c r="H3" s="83"/>
      <c r="J3" s="70"/>
      <c r="K3" s="57"/>
      <c r="L3" s="83"/>
    </row>
    <row r="4" spans="2:12" x14ac:dyDescent="0.2">
      <c r="B4" s="70"/>
      <c r="C4" s="86" t="s">
        <v>26</v>
      </c>
      <c r="D4" s="81" t="s">
        <v>44</v>
      </c>
      <c r="F4" s="70"/>
      <c r="G4" s="86" t="s">
        <v>26</v>
      </c>
      <c r="H4" s="81" t="s">
        <v>44</v>
      </c>
      <c r="J4" s="70"/>
      <c r="K4" s="86" t="s">
        <v>26</v>
      </c>
      <c r="L4" s="81" t="s">
        <v>44</v>
      </c>
    </row>
    <row r="5" spans="2:12" x14ac:dyDescent="0.2">
      <c r="B5" s="70" t="s">
        <v>1</v>
      </c>
      <c r="C5" s="69">
        <f>'ABC Collision Tracker'!O13</f>
        <v>9.9004541216805506E-2</v>
      </c>
      <c r="D5" s="68">
        <f>'ABC Collision Tracker'!O27</f>
        <v>5.9606266514343385E-2</v>
      </c>
      <c r="E5" s="96"/>
      <c r="F5" s="70" t="s">
        <v>1</v>
      </c>
      <c r="G5" s="69">
        <f>'ABC Collision Tracker'!P13</f>
        <v>5.8805248964943407E-2</v>
      </c>
      <c r="H5" s="68">
        <f>'ABC Collision Tracker'!P27</f>
        <v>3.1532320804042648E-2</v>
      </c>
      <c r="J5" s="70" t="s">
        <v>1</v>
      </c>
      <c r="K5" s="103">
        <f>'ABC Collision Tracker'!B13</f>
        <v>99753</v>
      </c>
      <c r="L5" s="102">
        <f>'ABC Collision Tracker'!B27</f>
        <v>190238.66666666666</v>
      </c>
    </row>
    <row r="6" spans="2:12" x14ac:dyDescent="0.2">
      <c r="B6" s="70" t="s">
        <v>0</v>
      </c>
      <c r="C6" s="69">
        <f>'ABC Collision Tracker'!O14</f>
        <v>0.10080837327242809</v>
      </c>
      <c r="D6" s="68">
        <f t="shared" ref="D6:D16" si="0">D5</f>
        <v>5.9606266514343385E-2</v>
      </c>
      <c r="E6" s="96"/>
      <c r="F6" s="70" t="s">
        <v>0</v>
      </c>
      <c r="G6" s="69">
        <f>'ABC Collision Tracker'!P14</f>
        <v>5.1101060146927911E-2</v>
      </c>
      <c r="H6" s="68">
        <f t="shared" ref="H6:H16" si="1">H5</f>
        <v>3.1532320804042648E-2</v>
      </c>
      <c r="J6" s="70" t="s">
        <v>0</v>
      </c>
      <c r="K6" s="103">
        <f>'ABC Collision Tracker'!B14</f>
        <v>111211</v>
      </c>
      <c r="L6" s="102">
        <f t="shared" ref="L6:L16" si="2">L5</f>
        <v>190238.66666666666</v>
      </c>
    </row>
    <row r="7" spans="2:12" x14ac:dyDescent="0.2">
      <c r="B7" s="70" t="s">
        <v>2</v>
      </c>
      <c r="C7" s="69">
        <f>'ABC Collision Tracker'!O15</f>
        <v>0.10087286164824313</v>
      </c>
      <c r="D7" s="68">
        <f t="shared" si="0"/>
        <v>5.9606266514343385E-2</v>
      </c>
      <c r="E7" s="96"/>
      <c r="F7" s="70" t="s">
        <v>2</v>
      </c>
      <c r="G7" s="69">
        <f>'ABC Collision Tracker'!P15</f>
        <v>5.2753974069000668E-2</v>
      </c>
      <c r="H7" s="68">
        <f t="shared" si="1"/>
        <v>3.1532320804042648E-2</v>
      </c>
      <c r="J7" s="70" t="s">
        <v>2</v>
      </c>
      <c r="K7" s="103">
        <f>'ABC Collision Tracker'!B15</f>
        <v>125564</v>
      </c>
      <c r="L7" s="102">
        <f t="shared" si="2"/>
        <v>190238.66666666666</v>
      </c>
    </row>
    <row r="8" spans="2:12" x14ac:dyDescent="0.2">
      <c r="B8" s="70" t="s">
        <v>3</v>
      </c>
      <c r="C8" s="69">
        <f>'ABC Collision Tracker'!O16</f>
        <v>9.8791962605475625E-2</v>
      </c>
      <c r="D8" s="68">
        <f t="shared" si="0"/>
        <v>5.9606266514343385E-2</v>
      </c>
      <c r="E8" s="96"/>
      <c r="F8" s="70" t="s">
        <v>3</v>
      </c>
      <c r="G8" s="69">
        <f>'ABC Collision Tracker'!P16</f>
        <v>4.4667030899046924E-2</v>
      </c>
      <c r="H8" s="68">
        <f t="shared" si="1"/>
        <v>3.1532320804042648E-2</v>
      </c>
      <c r="J8" s="70" t="s">
        <v>3</v>
      </c>
      <c r="K8" s="103">
        <f>'ABC Collision Tracker'!B16</f>
        <v>82365</v>
      </c>
      <c r="L8" s="102">
        <f t="shared" si="2"/>
        <v>190238.66666666666</v>
      </c>
    </row>
    <row r="9" spans="2:12" x14ac:dyDescent="0.2">
      <c r="B9" s="70" t="s">
        <v>4</v>
      </c>
      <c r="C9" s="69">
        <f>'ABC Collision Tracker'!O17</f>
        <v>0.10139588987979838</v>
      </c>
      <c r="D9" s="68">
        <f t="shared" si="0"/>
        <v>5.9606266514343385E-2</v>
      </c>
      <c r="E9" s="96"/>
      <c r="F9" s="70" t="s">
        <v>4</v>
      </c>
      <c r="G9" s="69">
        <f>'ABC Collision Tracker'!P17</f>
        <v>4.5886818636354361E-2</v>
      </c>
      <c r="H9" s="68">
        <f t="shared" si="1"/>
        <v>3.1532320804042648E-2</v>
      </c>
      <c r="J9" s="70" t="s">
        <v>4</v>
      </c>
      <c r="K9" s="103">
        <f>'ABC Collision Tracker'!B17</f>
        <v>98002</v>
      </c>
      <c r="L9" s="102">
        <f t="shared" si="2"/>
        <v>190238.66666666666</v>
      </c>
    </row>
    <row r="10" spans="2:12" x14ac:dyDescent="0.2">
      <c r="B10" s="70" t="s">
        <v>5</v>
      </c>
      <c r="C10" s="69">
        <f>'ABC Collision Tracker'!O18</f>
        <v>9.9508248382203138E-2</v>
      </c>
      <c r="D10" s="68">
        <f t="shared" si="0"/>
        <v>5.9606266514343385E-2</v>
      </c>
      <c r="E10" s="96"/>
      <c r="F10" s="70" t="s">
        <v>5</v>
      </c>
      <c r="G10" s="69">
        <f>'ABC Collision Tracker'!P18</f>
        <v>6.0512564950055331E-2</v>
      </c>
      <c r="H10" s="68">
        <f t="shared" si="1"/>
        <v>3.1532320804042648E-2</v>
      </c>
      <c r="J10" s="70" t="s">
        <v>5</v>
      </c>
      <c r="K10" s="103">
        <f>'ABC Collision Tracker'!B18</f>
        <v>136451</v>
      </c>
      <c r="L10" s="102">
        <f t="shared" si="2"/>
        <v>190238.66666666666</v>
      </c>
    </row>
    <row r="11" spans="2:12" x14ac:dyDescent="0.2">
      <c r="B11" s="70" t="s">
        <v>6</v>
      </c>
      <c r="C11" s="69">
        <f>'ABC Collision Tracker'!O19</f>
        <v>0.10053348116257137</v>
      </c>
      <c r="D11" s="68">
        <f t="shared" si="0"/>
        <v>5.9606266514343385E-2</v>
      </c>
      <c r="E11" s="96"/>
      <c r="F11" s="70" t="s">
        <v>6</v>
      </c>
      <c r="G11" s="69">
        <f>'ABC Collision Tracker'!P19</f>
        <v>4.6047847716686227E-2</v>
      </c>
      <c r="H11" s="68">
        <f t="shared" si="1"/>
        <v>3.1532320804042648E-2</v>
      </c>
      <c r="J11" s="70" t="s">
        <v>6</v>
      </c>
      <c r="K11" s="103">
        <f>'ABC Collision Tracker'!B19</f>
        <v>138899</v>
      </c>
      <c r="L11" s="102">
        <f t="shared" si="2"/>
        <v>190238.66666666666</v>
      </c>
    </row>
    <row r="12" spans="2:12" x14ac:dyDescent="0.2">
      <c r="B12" s="70" t="s">
        <v>7</v>
      </c>
      <c r="C12" s="69">
        <f>'ABC Collision Tracker'!O20</f>
        <v>8.9850641790298502E-2</v>
      </c>
      <c r="D12" s="68">
        <f t="shared" si="0"/>
        <v>5.9606266514343385E-2</v>
      </c>
      <c r="E12" s="96"/>
      <c r="F12" s="70" t="s">
        <v>7</v>
      </c>
      <c r="G12" s="69">
        <f>'ABC Collision Tracker'!P20</f>
        <v>4.6736048114629392E-2</v>
      </c>
      <c r="H12" s="68">
        <f t="shared" si="1"/>
        <v>3.1532320804042648E-2</v>
      </c>
      <c r="J12" s="70" t="s">
        <v>7</v>
      </c>
      <c r="K12" s="103">
        <f>'ABC Collision Tracker'!B20</f>
        <v>139999</v>
      </c>
      <c r="L12" s="102">
        <f t="shared" si="2"/>
        <v>190238.66666666666</v>
      </c>
    </row>
    <row r="13" spans="2:12" x14ac:dyDescent="0.2">
      <c r="B13" s="70" t="s">
        <v>8</v>
      </c>
      <c r="C13" s="69">
        <f>'ABC Collision Tracker'!O21</f>
        <v>8.6185393349422573E-2</v>
      </c>
      <c r="D13" s="68">
        <f t="shared" si="0"/>
        <v>5.9606266514343385E-2</v>
      </c>
      <c r="E13" s="96"/>
      <c r="F13" s="70" t="s">
        <v>8</v>
      </c>
      <c r="G13" s="69">
        <f>'ABC Collision Tracker'!P21</f>
        <v>5.6317724614911156E-2</v>
      </c>
      <c r="H13" s="68">
        <f t="shared" si="1"/>
        <v>3.1532320804042648E-2</v>
      </c>
      <c r="J13" s="70" t="s">
        <v>8</v>
      </c>
      <c r="K13" s="103">
        <f>'ABC Collision Tracker'!B21</f>
        <v>123478</v>
      </c>
      <c r="L13" s="102">
        <f t="shared" si="2"/>
        <v>190238.66666666666</v>
      </c>
    </row>
    <row r="14" spans="2:12" x14ac:dyDescent="0.2">
      <c r="B14" s="70" t="s">
        <v>9</v>
      </c>
      <c r="C14" s="69">
        <f>'ABC Collision Tracker'!O22</f>
        <v>0.10109144945854542</v>
      </c>
      <c r="D14" s="68">
        <f t="shared" si="0"/>
        <v>5.9606266514343385E-2</v>
      </c>
      <c r="F14" s="70" t="s">
        <v>9</v>
      </c>
      <c r="G14" s="69">
        <f>'ABC Collision Tracker'!P22</f>
        <v>5.4640795272093735E-2</v>
      </c>
      <c r="H14" s="68">
        <f t="shared" si="1"/>
        <v>3.1532320804042648E-2</v>
      </c>
      <c r="J14" s="70" t="s">
        <v>9</v>
      </c>
      <c r="K14" s="103">
        <f>'ABC Collision Tracker'!B22</f>
        <v>117092</v>
      </c>
      <c r="L14" s="102">
        <f t="shared" si="2"/>
        <v>190238.66666666666</v>
      </c>
    </row>
    <row r="15" spans="2:12" x14ac:dyDescent="0.2">
      <c r="B15" s="70" t="s">
        <v>10</v>
      </c>
      <c r="C15" s="69">
        <f>'ABC Collision Tracker'!O23</f>
        <v>9.9627442071785546E-2</v>
      </c>
      <c r="D15" s="68">
        <f t="shared" si="0"/>
        <v>5.9606266514343385E-2</v>
      </c>
      <c r="F15" s="70" t="s">
        <v>10</v>
      </c>
      <c r="G15" s="69">
        <f>'ABC Collision Tracker'!P23</f>
        <v>5.5874602453430261E-2</v>
      </c>
      <c r="H15" s="68">
        <f t="shared" si="1"/>
        <v>3.1532320804042648E-2</v>
      </c>
      <c r="J15" s="70" t="s">
        <v>10</v>
      </c>
      <c r="K15" s="103">
        <f>'ABC Collision Tracker'!B23</f>
        <v>110050</v>
      </c>
      <c r="L15" s="102">
        <f t="shared" si="2"/>
        <v>190238.66666666666</v>
      </c>
    </row>
    <row r="16" spans="2:12" x14ac:dyDescent="0.2">
      <c r="B16" s="65" t="s">
        <v>11</v>
      </c>
      <c r="C16" s="64"/>
      <c r="D16" s="63">
        <f t="shared" si="0"/>
        <v>5.9606266514343385E-2</v>
      </c>
      <c r="F16" s="65" t="s">
        <v>11</v>
      </c>
      <c r="G16" s="64"/>
      <c r="H16" s="63">
        <f t="shared" si="1"/>
        <v>3.1532320804042648E-2</v>
      </c>
      <c r="J16" s="65" t="s">
        <v>11</v>
      </c>
      <c r="K16" s="100"/>
      <c r="L16" s="99">
        <f t="shared" si="2"/>
        <v>190238.66666666666</v>
      </c>
    </row>
    <row r="17" spans="3:14" x14ac:dyDescent="0.2">
      <c r="C17" s="108"/>
      <c r="G17" s="96"/>
    </row>
    <row r="18" spans="3:14" x14ac:dyDescent="0.2">
      <c r="C18" s="108"/>
      <c r="G18" s="96"/>
    </row>
    <row r="21" spans="3:14" x14ac:dyDescent="0.2">
      <c r="F21" s="89" t="s">
        <v>12</v>
      </c>
      <c r="G21" s="88"/>
      <c r="H21" s="87"/>
    </row>
    <row r="22" spans="3:14" x14ac:dyDescent="0.2">
      <c r="F22" s="70"/>
      <c r="G22" s="57"/>
      <c r="H22" s="83"/>
    </row>
    <row r="23" spans="3:14" ht="51" x14ac:dyDescent="0.2">
      <c r="F23" s="70"/>
      <c r="G23" s="86" t="s">
        <v>26</v>
      </c>
      <c r="H23" s="81" t="s">
        <v>44</v>
      </c>
      <c r="J23" s="107"/>
      <c r="K23" s="106" t="s">
        <v>46</v>
      </c>
      <c r="L23" s="104" t="s">
        <v>47</v>
      </c>
      <c r="M23" s="105" t="s">
        <v>48</v>
      </c>
      <c r="N23" s="104" t="s">
        <v>49</v>
      </c>
    </row>
    <row r="24" spans="3:14" x14ac:dyDescent="0.2">
      <c r="F24" s="70" t="s">
        <v>1</v>
      </c>
      <c r="G24" s="80">
        <f>'ABC Collision Tracker'!Z13</f>
        <v>40</v>
      </c>
      <c r="H24" s="71">
        <f>'ABC Collision Tracker'!Z27</f>
        <v>50.534090909090907</v>
      </c>
      <c r="J24" s="70" t="s">
        <v>1</v>
      </c>
      <c r="K24" s="103">
        <f>'ABC Collision Tracker'!L13</f>
        <v>9876</v>
      </c>
      <c r="L24" s="102">
        <f>'ABC Collision Tracker'!$L$27</f>
        <v>11339.416666666666</v>
      </c>
      <c r="M24" s="101">
        <f>'ABC Collision Tracker'!$G$13</f>
        <v>5866</v>
      </c>
      <c r="N24" s="94">
        <f>'ABC Collision Tracker'!$G$27</f>
        <v>5998.666666666667</v>
      </c>
    </row>
    <row r="25" spans="3:14" x14ac:dyDescent="0.2">
      <c r="F25" s="70" t="s">
        <v>0</v>
      </c>
      <c r="G25" s="80">
        <f>'ABC Collision Tracker'!Z14</f>
        <v>39.555555555555557</v>
      </c>
      <c r="H25" s="71">
        <f t="shared" ref="H25:H35" si="3">H24</f>
        <v>50.534090909090907</v>
      </c>
      <c r="J25" s="70" t="s">
        <v>0</v>
      </c>
      <c r="K25" s="103">
        <f>'ABC Collision Tracker'!L14</f>
        <v>11211</v>
      </c>
      <c r="L25" s="102">
        <f t="shared" ref="L25:L35" si="4">L24</f>
        <v>11339.416666666666</v>
      </c>
      <c r="M25" s="101">
        <f>'ABC Collision Tracker'!$G$14</f>
        <v>5683</v>
      </c>
      <c r="N25" s="94">
        <f t="shared" ref="N25:N35" si="5">N24</f>
        <v>5998.666666666667</v>
      </c>
    </row>
    <row r="26" spans="3:14" x14ac:dyDescent="0.2">
      <c r="F26" s="70" t="s">
        <v>2</v>
      </c>
      <c r="G26" s="80">
        <f>'ABC Collision Tracker'!Z15</f>
        <v>57.428571428571431</v>
      </c>
      <c r="H26" s="71">
        <f t="shared" si="3"/>
        <v>50.534090909090907</v>
      </c>
      <c r="J26" s="70" t="s">
        <v>2</v>
      </c>
      <c r="K26" s="103">
        <f>'ABC Collision Tracker'!L15</f>
        <v>12666</v>
      </c>
      <c r="L26" s="102">
        <f t="shared" si="4"/>
        <v>11339.416666666666</v>
      </c>
      <c r="M26" s="101">
        <f>'ABC Collision Tracker'!$G$15</f>
        <v>6624</v>
      </c>
      <c r="N26" s="94">
        <f t="shared" si="5"/>
        <v>5998.666666666667</v>
      </c>
    </row>
    <row r="27" spans="3:14" x14ac:dyDescent="0.2">
      <c r="F27" s="70" t="s">
        <v>3</v>
      </c>
      <c r="G27" s="80">
        <f>'ABC Collision Tracker'!Z16</f>
        <v>33</v>
      </c>
      <c r="H27" s="71">
        <f t="shared" si="3"/>
        <v>50.534090909090907</v>
      </c>
      <c r="J27" s="70" t="s">
        <v>3</v>
      </c>
      <c r="K27" s="103">
        <f>'ABC Collision Tracker'!L16</f>
        <v>8137</v>
      </c>
      <c r="L27" s="102">
        <f t="shared" si="4"/>
        <v>11339.416666666666</v>
      </c>
      <c r="M27" s="101">
        <f>'ABC Collision Tracker'!$G$16</f>
        <v>3679</v>
      </c>
      <c r="N27" s="94">
        <f t="shared" si="5"/>
        <v>5998.666666666667</v>
      </c>
    </row>
    <row r="28" spans="3:14" x14ac:dyDescent="0.2">
      <c r="F28" s="70" t="s">
        <v>4</v>
      </c>
      <c r="G28" s="80">
        <f>'ABC Collision Tracker'!Z17</f>
        <v>44.857142857142854</v>
      </c>
      <c r="H28" s="71">
        <f t="shared" si="3"/>
        <v>50.534090909090907</v>
      </c>
      <c r="J28" s="70" t="s">
        <v>4</v>
      </c>
      <c r="K28" s="103">
        <f>'ABC Collision Tracker'!L17</f>
        <v>9937</v>
      </c>
      <c r="L28" s="102">
        <f t="shared" si="4"/>
        <v>11339.416666666666</v>
      </c>
      <c r="M28" s="101">
        <f>'ABC Collision Tracker'!$G$17</f>
        <v>4497</v>
      </c>
      <c r="N28" s="94">
        <f t="shared" si="5"/>
        <v>5998.666666666667</v>
      </c>
    </row>
    <row r="29" spans="3:14" x14ac:dyDescent="0.2">
      <c r="F29" s="70" t="s">
        <v>5</v>
      </c>
      <c r="G29" s="80">
        <f>'ABC Collision Tracker'!Z18</f>
        <v>54.625</v>
      </c>
      <c r="H29" s="71">
        <f t="shared" si="3"/>
        <v>50.534090909090907</v>
      </c>
      <c r="J29" s="70" t="s">
        <v>5</v>
      </c>
      <c r="K29" s="103">
        <f>'ABC Collision Tracker'!L18</f>
        <v>13578</v>
      </c>
      <c r="L29" s="102">
        <f t="shared" si="4"/>
        <v>11339.416666666666</v>
      </c>
      <c r="M29" s="101">
        <f>'ABC Collision Tracker'!$G$18</f>
        <v>8257</v>
      </c>
      <c r="N29" s="94">
        <f t="shared" si="5"/>
        <v>5998.666666666667</v>
      </c>
    </row>
    <row r="30" spans="3:14" x14ac:dyDescent="0.2">
      <c r="F30" s="70" t="s">
        <v>6</v>
      </c>
      <c r="G30" s="80">
        <f>'ABC Collision Tracker'!Z19</f>
        <v>74.166666666666671</v>
      </c>
      <c r="H30" s="71">
        <f t="shared" si="3"/>
        <v>50.534090909090907</v>
      </c>
      <c r="J30" s="70" t="s">
        <v>6</v>
      </c>
      <c r="K30" s="103">
        <f>'ABC Collision Tracker'!L19</f>
        <v>13964</v>
      </c>
      <c r="L30" s="102">
        <f t="shared" si="4"/>
        <v>11339.416666666666</v>
      </c>
      <c r="M30" s="101">
        <f>'ABC Collision Tracker'!$G$19</f>
        <v>6396</v>
      </c>
      <c r="N30" s="94">
        <f t="shared" si="5"/>
        <v>5998.666666666667</v>
      </c>
    </row>
    <row r="31" spans="3:14" x14ac:dyDescent="0.2">
      <c r="F31" s="70" t="s">
        <v>7</v>
      </c>
      <c r="G31" s="80">
        <f>'ABC Collision Tracker'!Z20</f>
        <v>74.833333333333329</v>
      </c>
      <c r="H31" s="71">
        <f t="shared" si="3"/>
        <v>50.534090909090907</v>
      </c>
      <c r="J31" s="70" t="s">
        <v>7</v>
      </c>
      <c r="K31" s="103">
        <f>'ABC Collision Tracker'!L20</f>
        <v>12579</v>
      </c>
      <c r="L31" s="102">
        <f t="shared" si="4"/>
        <v>11339.416666666666</v>
      </c>
      <c r="M31" s="101">
        <f>'ABC Collision Tracker'!$G20</f>
        <v>6543</v>
      </c>
      <c r="N31" s="94">
        <f t="shared" si="5"/>
        <v>5998.666666666667</v>
      </c>
    </row>
    <row r="32" spans="3:14" x14ac:dyDescent="0.2">
      <c r="F32" s="70" t="s">
        <v>8</v>
      </c>
      <c r="G32" s="80">
        <f>'ABC Collision Tracker'!Z21</f>
        <v>49.5</v>
      </c>
      <c r="H32" s="71">
        <f t="shared" si="3"/>
        <v>50.534090909090907</v>
      </c>
      <c r="J32" s="70" t="s">
        <v>8</v>
      </c>
      <c r="K32" s="103">
        <f>'ABC Collision Tracker'!L21</f>
        <v>10642</v>
      </c>
      <c r="L32" s="102">
        <f t="shared" si="4"/>
        <v>11339.416666666666</v>
      </c>
      <c r="M32" s="101">
        <f>'ABC Collision Tracker'!$G21</f>
        <v>6954</v>
      </c>
      <c r="N32" s="94">
        <f t="shared" si="5"/>
        <v>5998.666666666667</v>
      </c>
    </row>
    <row r="33" spans="2:17" x14ac:dyDescent="0.2">
      <c r="F33" s="70" t="s">
        <v>9</v>
      </c>
      <c r="G33" s="80">
        <f>'ABC Collision Tracker'!Z22</f>
        <v>46.875</v>
      </c>
      <c r="H33" s="71">
        <f t="shared" si="3"/>
        <v>50.534090909090907</v>
      </c>
      <c r="J33" s="70" t="s">
        <v>9</v>
      </c>
      <c r="K33" s="103">
        <f>'ABC Collision Tracker'!L22</f>
        <v>11837</v>
      </c>
      <c r="L33" s="102">
        <f t="shared" si="4"/>
        <v>11339.416666666666</v>
      </c>
      <c r="M33" s="101">
        <f>'ABC Collision Tracker'!$G22</f>
        <v>6398</v>
      </c>
      <c r="N33" s="94">
        <f t="shared" si="5"/>
        <v>5998.666666666667</v>
      </c>
    </row>
    <row r="34" spans="2:17" x14ac:dyDescent="0.2">
      <c r="F34" s="70" t="s">
        <v>10</v>
      </c>
      <c r="G34" s="80">
        <f>'ABC Collision Tracker'!Z23</f>
        <v>50.428571428571431</v>
      </c>
      <c r="H34" s="71">
        <f t="shared" si="3"/>
        <v>50.534090909090907</v>
      </c>
      <c r="J34" s="70" t="s">
        <v>10</v>
      </c>
      <c r="K34" s="103">
        <f>'ABC Collision Tracker'!L23</f>
        <v>10964</v>
      </c>
      <c r="L34" s="102">
        <f t="shared" si="4"/>
        <v>11339.416666666666</v>
      </c>
      <c r="M34" s="101">
        <f>'ABC Collision Tracker'!$G23</f>
        <v>6149</v>
      </c>
      <c r="N34" s="94">
        <f t="shared" si="5"/>
        <v>5998.666666666667</v>
      </c>
    </row>
    <row r="35" spans="2:17" x14ac:dyDescent="0.2">
      <c r="F35" s="65" t="s">
        <v>11</v>
      </c>
      <c r="G35" s="110"/>
      <c r="H35" s="66">
        <f t="shared" si="3"/>
        <v>50.534090909090907</v>
      </c>
      <c r="J35" s="65" t="s">
        <v>11</v>
      </c>
      <c r="K35" s="100"/>
      <c r="L35" s="99">
        <f t="shared" si="4"/>
        <v>11339.416666666666</v>
      </c>
      <c r="M35" s="98"/>
      <c r="N35" s="91">
        <f t="shared" si="5"/>
        <v>5998.666666666667</v>
      </c>
    </row>
    <row r="38" spans="2:17" x14ac:dyDescent="0.2">
      <c r="B38" s="89" t="s">
        <v>34</v>
      </c>
      <c r="C38" s="88"/>
      <c r="D38" s="87"/>
      <c r="F38" s="89" t="s">
        <v>35</v>
      </c>
      <c r="G38" s="88"/>
      <c r="H38" s="87"/>
      <c r="J38" s="89" t="s">
        <v>36</v>
      </c>
      <c r="K38" s="88"/>
      <c r="L38" s="88"/>
      <c r="M38" s="88"/>
      <c r="N38" s="88"/>
      <c r="O38" s="87"/>
    </row>
    <row r="39" spans="2:17" ht="25.5" x14ac:dyDescent="0.2">
      <c r="B39" s="70"/>
      <c r="C39" s="86" t="s">
        <v>26</v>
      </c>
      <c r="D39" s="81" t="s">
        <v>44</v>
      </c>
      <c r="F39" s="70"/>
      <c r="G39" s="86" t="s">
        <v>26</v>
      </c>
      <c r="H39" s="81" t="s">
        <v>44</v>
      </c>
      <c r="J39" s="70"/>
      <c r="K39" s="97" t="s">
        <v>37</v>
      </c>
      <c r="L39" s="86" t="s">
        <v>44</v>
      </c>
      <c r="N39" s="97" t="s">
        <v>38</v>
      </c>
      <c r="O39" s="84" t="s">
        <v>44</v>
      </c>
    </row>
    <row r="40" spans="2:17" x14ac:dyDescent="0.2">
      <c r="B40" s="70" t="s">
        <v>1</v>
      </c>
      <c r="C40" s="95">
        <f>'ABC Collision Tracker'!S13</f>
        <v>18.331250000000001</v>
      </c>
      <c r="D40" s="94">
        <f>'ABC Collision Tracker'!S27</f>
        <v>16.187092421857432</v>
      </c>
      <c r="F40" s="70" t="s">
        <v>1</v>
      </c>
      <c r="G40" s="95">
        <f>'ABC Collision Tracker'!V13</f>
        <v>25.85</v>
      </c>
      <c r="H40" s="94">
        <f>'ABC Collision Tracker'!V27</f>
        <v>22.761861929390601</v>
      </c>
      <c r="J40" s="70" t="s">
        <v>1</v>
      </c>
      <c r="K40" s="69">
        <f>'ABC Collision Tracker'!J13</f>
        <v>0.70913926499032887</v>
      </c>
      <c r="L40" s="69">
        <f>'ABC Collision Tracker'!J27</f>
        <v>0.71114975005433612</v>
      </c>
      <c r="M40" s="57" t="s">
        <v>1</v>
      </c>
      <c r="N40" s="93">
        <f t="shared" ref="N40:N50" si="6">100%-K40</f>
        <v>0.29086073500967113</v>
      </c>
      <c r="O40" s="68">
        <f>'ABC Collision Tracker'!K27</f>
        <v>0.28885024994566399</v>
      </c>
      <c r="Q40" s="96"/>
    </row>
    <row r="41" spans="2:17" x14ac:dyDescent="0.2">
      <c r="B41" s="70" t="s">
        <v>0</v>
      </c>
      <c r="C41" s="95">
        <f>'ABC Collision Tracker'!S14</f>
        <v>15.963483146067416</v>
      </c>
      <c r="D41" s="94">
        <f t="shared" ref="D41:D51" si="7">D40</f>
        <v>16.187092421857432</v>
      </c>
      <c r="F41" s="70" t="s">
        <v>0</v>
      </c>
      <c r="G41" s="95">
        <f>'ABC Collision Tracker'!V14</f>
        <v>22.331460674157302</v>
      </c>
      <c r="H41" s="94">
        <f t="shared" ref="H41:H51" si="8">H40</f>
        <v>22.761861929390601</v>
      </c>
      <c r="J41" s="70" t="s">
        <v>0</v>
      </c>
      <c r="K41" s="69">
        <f>'ABC Collision Tracker'!J14</f>
        <v>0.71484276729559748</v>
      </c>
      <c r="L41" s="69">
        <f t="shared" ref="L41:L51" si="9">L40</f>
        <v>0.71114975005433612</v>
      </c>
      <c r="M41" s="57" t="s">
        <v>0</v>
      </c>
      <c r="N41" s="93">
        <f t="shared" si="6"/>
        <v>0.28515723270440252</v>
      </c>
      <c r="O41" s="68">
        <f t="shared" ref="O41:O51" si="10">O40</f>
        <v>0.28885024994566399</v>
      </c>
    </row>
    <row r="42" spans="2:17" x14ac:dyDescent="0.2">
      <c r="B42" s="70" t="s">
        <v>2</v>
      </c>
      <c r="C42" s="95">
        <f>'ABC Collision Tracker'!S15</f>
        <v>16.477611940298509</v>
      </c>
      <c r="D42" s="94">
        <f t="shared" si="7"/>
        <v>16.187092421857432</v>
      </c>
      <c r="F42" s="70" t="s">
        <v>2</v>
      </c>
      <c r="G42" s="95">
        <f>'ABC Collision Tracker'!V15</f>
        <v>23.119402985074625</v>
      </c>
      <c r="H42" s="94">
        <f t="shared" si="8"/>
        <v>22.761861929390601</v>
      </c>
      <c r="J42" s="70" t="s">
        <v>2</v>
      </c>
      <c r="K42" s="69">
        <f>'ABC Collision Tracker'!J15</f>
        <v>0.7127178825048418</v>
      </c>
      <c r="L42" s="69">
        <f t="shared" si="9"/>
        <v>0.71114975005433612</v>
      </c>
      <c r="M42" s="57" t="s">
        <v>2</v>
      </c>
      <c r="N42" s="93">
        <f t="shared" si="6"/>
        <v>0.2872821174951582</v>
      </c>
      <c r="O42" s="68">
        <f t="shared" si="10"/>
        <v>0.28885024994566399</v>
      </c>
    </row>
    <row r="43" spans="2:17" x14ac:dyDescent="0.2">
      <c r="B43" s="70" t="s">
        <v>3</v>
      </c>
      <c r="C43" s="95">
        <f>'ABC Collision Tracker'!S16</f>
        <v>13.935606060606061</v>
      </c>
      <c r="D43" s="94">
        <f t="shared" si="7"/>
        <v>16.187092421857432</v>
      </c>
      <c r="F43" s="70" t="s">
        <v>3</v>
      </c>
      <c r="G43" s="95">
        <f>'ABC Collision Tracker'!V16</f>
        <v>19.617424242424242</v>
      </c>
      <c r="H43" s="94">
        <f t="shared" si="8"/>
        <v>22.761861929390601</v>
      </c>
      <c r="J43" s="70" t="s">
        <v>3</v>
      </c>
      <c r="K43" s="69">
        <f>'ABC Collision Tracker'!J16</f>
        <v>0.7103687970650705</v>
      </c>
      <c r="L43" s="69">
        <f t="shared" si="9"/>
        <v>0.71114975005433612</v>
      </c>
      <c r="M43" s="57" t="s">
        <v>3</v>
      </c>
      <c r="N43" s="93">
        <f t="shared" si="6"/>
        <v>0.2896312029349295</v>
      </c>
      <c r="O43" s="68">
        <f t="shared" si="10"/>
        <v>0.28885024994566399</v>
      </c>
    </row>
    <row r="44" spans="2:17" x14ac:dyDescent="0.2">
      <c r="B44" s="70" t="s">
        <v>4</v>
      </c>
      <c r="C44" s="95">
        <f>'ABC Collision Tracker'!S17</f>
        <v>14.321656050955413</v>
      </c>
      <c r="D44" s="94">
        <f t="shared" si="7"/>
        <v>16.187092421857432</v>
      </c>
      <c r="F44" s="70" t="s">
        <v>4</v>
      </c>
      <c r="G44" s="95">
        <f>'ABC Collision Tracker'!V17</f>
        <v>20.961783439490446</v>
      </c>
      <c r="H44" s="94">
        <f t="shared" si="8"/>
        <v>22.761861929390601</v>
      </c>
      <c r="J44" s="70" t="s">
        <v>4</v>
      </c>
      <c r="K44" s="69">
        <f>'ABC Collision Tracker'!J17</f>
        <v>0.68322698268003645</v>
      </c>
      <c r="L44" s="69">
        <f t="shared" si="9"/>
        <v>0.71114975005433612</v>
      </c>
      <c r="M44" s="57" t="s">
        <v>4</v>
      </c>
      <c r="N44" s="93">
        <f t="shared" si="6"/>
        <v>0.31677301731996355</v>
      </c>
      <c r="O44" s="68">
        <f t="shared" si="10"/>
        <v>0.28885024994566399</v>
      </c>
    </row>
    <row r="45" spans="2:17" x14ac:dyDescent="0.2">
      <c r="B45" s="70" t="s">
        <v>5</v>
      </c>
      <c r="C45" s="95">
        <f>'ABC Collision Tracker'!S18</f>
        <v>18.894736842105264</v>
      </c>
      <c r="D45" s="94">
        <f t="shared" si="7"/>
        <v>16.187092421857432</v>
      </c>
      <c r="F45" s="70" t="s">
        <v>5</v>
      </c>
      <c r="G45" s="95">
        <f>'ABC Collision Tracker'!V18</f>
        <v>25.432494279176201</v>
      </c>
      <c r="H45" s="94">
        <f t="shared" si="8"/>
        <v>22.761861929390601</v>
      </c>
      <c r="J45" s="70" t="s">
        <v>5</v>
      </c>
      <c r="K45" s="69">
        <f>'ABC Collision Tracker'!J18</f>
        <v>0.74293683642253017</v>
      </c>
      <c r="L45" s="69">
        <f t="shared" si="9"/>
        <v>0.71114975005433612</v>
      </c>
      <c r="M45" s="57" t="s">
        <v>5</v>
      </c>
      <c r="N45" s="93">
        <f t="shared" si="6"/>
        <v>0.25706316357746983</v>
      </c>
      <c r="O45" s="68">
        <f t="shared" si="10"/>
        <v>0.28885024994566399</v>
      </c>
    </row>
    <row r="46" spans="2:17" x14ac:dyDescent="0.2">
      <c r="B46" s="70" t="s">
        <v>6</v>
      </c>
      <c r="C46" s="95">
        <f>'ABC Collision Tracker'!S19</f>
        <v>14.373033707865169</v>
      </c>
      <c r="D46" s="94">
        <f t="shared" si="7"/>
        <v>16.187092421857432</v>
      </c>
      <c r="F46" s="70" t="s">
        <v>6</v>
      </c>
      <c r="G46" s="95">
        <f>'ABC Collision Tracker'!V19</f>
        <v>20.768539325842696</v>
      </c>
      <c r="H46" s="94">
        <f t="shared" si="8"/>
        <v>22.761861929390601</v>
      </c>
      <c r="J46" s="70" t="s">
        <v>6</v>
      </c>
      <c r="K46" s="69">
        <f>'ABC Collision Tracker'!J19</f>
        <v>0.69205799610473928</v>
      </c>
      <c r="L46" s="69">
        <f t="shared" si="9"/>
        <v>0.71114975005433612</v>
      </c>
      <c r="M46" s="57" t="s">
        <v>6</v>
      </c>
      <c r="N46" s="93">
        <f t="shared" si="6"/>
        <v>0.30794200389526072</v>
      </c>
      <c r="O46" s="68">
        <f t="shared" si="10"/>
        <v>0.28885024994566399</v>
      </c>
    </row>
    <row r="47" spans="2:17" x14ac:dyDescent="0.2">
      <c r="B47" s="70" t="s">
        <v>7</v>
      </c>
      <c r="C47" s="95">
        <f>'ABC Collision Tracker'!S20</f>
        <v>14.57238307349666</v>
      </c>
      <c r="D47" s="94">
        <f t="shared" si="7"/>
        <v>16.187092421857432</v>
      </c>
      <c r="F47" s="70" t="s">
        <v>7</v>
      </c>
      <c r="G47" s="95">
        <f>'ABC Collision Tracker'!V20</f>
        <v>19.844097995545656</v>
      </c>
      <c r="H47" s="94">
        <f t="shared" si="8"/>
        <v>22.761861929390601</v>
      </c>
      <c r="J47" s="70" t="s">
        <v>7</v>
      </c>
      <c r="K47" s="69">
        <f>'ABC Collision Tracker'!J20</f>
        <v>0.7343434343434343</v>
      </c>
      <c r="L47" s="69">
        <f t="shared" si="9"/>
        <v>0.71114975005433612</v>
      </c>
      <c r="M47" s="57" t="s">
        <v>7</v>
      </c>
      <c r="N47" s="93">
        <f t="shared" si="6"/>
        <v>0.2656565656565657</v>
      </c>
      <c r="O47" s="68">
        <f t="shared" si="10"/>
        <v>0.28885024994566399</v>
      </c>
    </row>
    <row r="48" spans="2:17" x14ac:dyDescent="0.2">
      <c r="B48" s="70" t="s">
        <v>8</v>
      </c>
      <c r="C48" s="95">
        <f>'ABC Collision Tracker'!S21</f>
        <v>17.560606060606062</v>
      </c>
      <c r="D48" s="94">
        <f t="shared" si="7"/>
        <v>16.187092421857432</v>
      </c>
      <c r="F48" s="70" t="s">
        <v>8</v>
      </c>
      <c r="G48" s="95">
        <f>'ABC Collision Tracker'!V21</f>
        <v>24.744949494949495</v>
      </c>
      <c r="H48" s="94">
        <f t="shared" si="8"/>
        <v>22.761861929390601</v>
      </c>
      <c r="J48" s="70" t="s">
        <v>8</v>
      </c>
      <c r="K48" s="69">
        <f>'ABC Collision Tracker'!J21</f>
        <v>0.70966425145423007</v>
      </c>
      <c r="L48" s="69">
        <f t="shared" si="9"/>
        <v>0.71114975005433612</v>
      </c>
      <c r="M48" s="57" t="s">
        <v>8</v>
      </c>
      <c r="N48" s="93">
        <f t="shared" si="6"/>
        <v>0.29033574854576993</v>
      </c>
      <c r="O48" s="68">
        <f t="shared" si="10"/>
        <v>0.28885024994566399</v>
      </c>
    </row>
    <row r="49" spans="2:15" x14ac:dyDescent="0.2">
      <c r="B49" s="70" t="s">
        <v>9</v>
      </c>
      <c r="C49" s="95">
        <f>'ABC Collision Tracker'!S22</f>
        <v>17.061333333333334</v>
      </c>
      <c r="D49" s="94">
        <f t="shared" si="7"/>
        <v>16.187092421857432</v>
      </c>
      <c r="F49" s="70" t="s">
        <v>9</v>
      </c>
      <c r="G49" s="95">
        <f>'ABC Collision Tracker'!V22</f>
        <v>24.096</v>
      </c>
      <c r="H49" s="94">
        <f t="shared" si="8"/>
        <v>22.761861929390601</v>
      </c>
      <c r="J49" s="70" t="s">
        <v>9</v>
      </c>
      <c r="K49" s="69">
        <f>'ABC Collision Tracker'!J22</f>
        <v>0.70805666223992914</v>
      </c>
      <c r="L49" s="69">
        <f t="shared" si="9"/>
        <v>0.71114975005433612</v>
      </c>
      <c r="M49" s="57" t="s">
        <v>9</v>
      </c>
      <c r="N49" s="93">
        <f t="shared" si="6"/>
        <v>0.29194333776007086</v>
      </c>
      <c r="O49" s="68">
        <f t="shared" si="10"/>
        <v>0.28885024994566399</v>
      </c>
    </row>
    <row r="50" spans="2:15" x14ac:dyDescent="0.2">
      <c r="B50" s="70" t="s">
        <v>10</v>
      </c>
      <c r="C50" s="95">
        <f>'ABC Collision Tracker'!S23</f>
        <v>17.419263456090651</v>
      </c>
      <c r="D50" s="94">
        <f t="shared" si="7"/>
        <v>16.187092421857432</v>
      </c>
      <c r="F50" s="70" t="s">
        <v>10</v>
      </c>
      <c r="G50" s="95">
        <f>'ABC Collision Tracker'!V23</f>
        <v>24.733711048158639</v>
      </c>
      <c r="H50" s="94">
        <f t="shared" si="8"/>
        <v>22.761861929390601</v>
      </c>
      <c r="J50" s="70" t="s">
        <v>10</v>
      </c>
      <c r="K50" s="69">
        <f>'ABC Collision Tracker'!J23</f>
        <v>0.70427213377619979</v>
      </c>
      <c r="L50" s="69">
        <f t="shared" si="9"/>
        <v>0.71114975005433612</v>
      </c>
      <c r="M50" s="57" t="s">
        <v>10</v>
      </c>
      <c r="N50" s="93">
        <f t="shared" si="6"/>
        <v>0.29572786622380021</v>
      </c>
      <c r="O50" s="68">
        <f t="shared" si="10"/>
        <v>0.28885024994566399</v>
      </c>
    </row>
    <row r="51" spans="2:15" x14ac:dyDescent="0.2">
      <c r="B51" s="65" t="s">
        <v>11</v>
      </c>
      <c r="C51" s="95"/>
      <c r="D51" s="91">
        <f t="shared" si="7"/>
        <v>16.187092421857432</v>
      </c>
      <c r="F51" s="65" t="s">
        <v>11</v>
      </c>
      <c r="G51" s="92"/>
      <c r="H51" s="91">
        <f t="shared" si="8"/>
        <v>22.761861929390601</v>
      </c>
      <c r="J51" s="65" t="s">
        <v>11</v>
      </c>
      <c r="K51" s="64"/>
      <c r="L51" s="64">
        <f t="shared" si="9"/>
        <v>0.71114975005433612</v>
      </c>
      <c r="M51" s="75" t="s">
        <v>11</v>
      </c>
      <c r="N51" s="90"/>
      <c r="O51" s="63">
        <f t="shared" si="10"/>
        <v>0.28885024994566399</v>
      </c>
    </row>
    <row r="53" spans="2:15" x14ac:dyDescent="0.2">
      <c r="J53" s="89" t="s">
        <v>40</v>
      </c>
      <c r="K53" s="88"/>
      <c r="L53" s="88"/>
      <c r="M53" s="88"/>
      <c r="N53" s="88"/>
      <c r="O53" s="87"/>
    </row>
    <row r="54" spans="2:15" ht="38.25" x14ac:dyDescent="0.2">
      <c r="B54" s="89" t="s">
        <v>45</v>
      </c>
      <c r="C54" s="88"/>
      <c r="D54" s="87"/>
      <c r="F54" s="89" t="s">
        <v>42</v>
      </c>
      <c r="G54" s="88"/>
      <c r="H54" s="87"/>
      <c r="J54" s="70"/>
      <c r="K54" s="85" t="s">
        <v>41</v>
      </c>
      <c r="L54" s="86" t="s">
        <v>44</v>
      </c>
      <c r="N54" s="85" t="s">
        <v>39</v>
      </c>
      <c r="O54" s="84" t="s">
        <v>44</v>
      </c>
    </row>
    <row r="55" spans="2:15" x14ac:dyDescent="0.2">
      <c r="B55" s="70"/>
      <c r="C55" s="57"/>
      <c r="D55" s="83"/>
      <c r="F55" s="70"/>
      <c r="G55" s="57"/>
      <c r="H55" s="83"/>
      <c r="J55" s="70" t="s">
        <v>1</v>
      </c>
      <c r="K55" s="79">
        <f>'ABC Collision Tracker'!M13</f>
        <v>30.862500000000001</v>
      </c>
      <c r="L55" s="79">
        <f>'ABC Collision Tracker'!M27</f>
        <v>30.598830672363391</v>
      </c>
      <c r="M55" s="57" t="s">
        <v>1</v>
      </c>
      <c r="N55" s="78">
        <f>'ABC Collision Tracker'!N13</f>
        <v>32</v>
      </c>
      <c r="O55" s="77">
        <f>'ABC Collision Tracker'!N27</f>
        <v>32</v>
      </c>
    </row>
    <row r="56" spans="2:15" ht="25.5" x14ac:dyDescent="0.2">
      <c r="B56" s="70"/>
      <c r="C56" s="82" t="s">
        <v>43</v>
      </c>
      <c r="D56" s="81" t="s">
        <v>44</v>
      </c>
      <c r="F56" s="70"/>
      <c r="G56" s="82" t="s">
        <v>43</v>
      </c>
      <c r="H56" s="81" t="s">
        <v>44</v>
      </c>
      <c r="J56" s="70" t="s">
        <v>0</v>
      </c>
      <c r="K56" s="79">
        <f>'ABC Collision Tracker'!M14</f>
        <v>31.491573033707866</v>
      </c>
      <c r="L56" s="79">
        <f t="shared" ref="L56:L66" si="11">L55</f>
        <v>30.598830672363391</v>
      </c>
      <c r="M56" s="57" t="s">
        <v>0</v>
      </c>
      <c r="N56" s="78">
        <f>'ABC Collision Tracker'!N14</f>
        <v>32</v>
      </c>
      <c r="O56" s="77">
        <f t="shared" ref="O56:O66" si="12">O55</f>
        <v>32</v>
      </c>
    </row>
    <row r="57" spans="2:15" x14ac:dyDescent="0.2">
      <c r="B57" s="70" t="s">
        <v>1</v>
      </c>
      <c r="C57" s="80">
        <f>'ABC Collision Tracker'!X13</f>
        <v>160</v>
      </c>
      <c r="D57" s="71">
        <f>'ABC Collision Tracker'!X27</f>
        <v>138.96875</v>
      </c>
      <c r="F57" s="70" t="s">
        <v>1</v>
      </c>
      <c r="G57" s="69">
        <f>'ABC Collision Tracker'!U13</f>
        <v>0.16241393276630214</v>
      </c>
      <c r="H57" s="68">
        <f>'ABC Collision Tracker'!U27</f>
        <v>0.25611987683081877</v>
      </c>
      <c r="J57" s="70" t="s">
        <v>2</v>
      </c>
      <c r="K57" s="79">
        <f>'ABC Collision Tracker'!M15</f>
        <v>31.507462686567163</v>
      </c>
      <c r="L57" s="79">
        <f t="shared" si="11"/>
        <v>30.598830672363391</v>
      </c>
      <c r="M57" s="57" t="s">
        <v>2</v>
      </c>
      <c r="N57" s="78">
        <f>'ABC Collision Tracker'!N15</f>
        <v>32</v>
      </c>
      <c r="O57" s="77">
        <f t="shared" si="12"/>
        <v>32</v>
      </c>
    </row>
    <row r="58" spans="2:15" x14ac:dyDescent="0.2">
      <c r="B58" s="70" t="s">
        <v>0</v>
      </c>
      <c r="C58" s="72">
        <f>'ABC Collision Tracker'!X14</f>
        <v>118.66666666666667</v>
      </c>
      <c r="D58" s="71">
        <f t="shared" ref="D58:D68" si="13">D57</f>
        <v>138.96875</v>
      </c>
      <c r="F58" s="70" t="s">
        <v>0</v>
      </c>
      <c r="G58" s="69">
        <f>'ABC Collision Tracker'!U14</f>
        <v>0.29087503344929089</v>
      </c>
      <c r="H58" s="68">
        <f t="shared" ref="H58:H68" si="14">H57</f>
        <v>0.25611987683081877</v>
      </c>
      <c r="J58" s="70" t="s">
        <v>3</v>
      </c>
      <c r="K58" s="79">
        <f>'ABC Collision Tracker'!M16</f>
        <v>30.821969696969695</v>
      </c>
      <c r="L58" s="79">
        <f t="shared" si="11"/>
        <v>30.598830672363391</v>
      </c>
      <c r="M58" s="57" t="s">
        <v>3</v>
      </c>
      <c r="N58" s="78">
        <f>'ABC Collision Tracker'!N16</f>
        <v>32</v>
      </c>
      <c r="O58" s="77">
        <f t="shared" si="12"/>
        <v>32</v>
      </c>
    </row>
    <row r="59" spans="2:15" x14ac:dyDescent="0.2">
      <c r="B59" s="70" t="s">
        <v>2</v>
      </c>
      <c r="C59" s="72">
        <f>'ABC Collision Tracker'!X15</f>
        <v>100.5</v>
      </c>
      <c r="D59" s="71">
        <f t="shared" si="13"/>
        <v>138.96875</v>
      </c>
      <c r="F59" s="70" t="s">
        <v>2</v>
      </c>
      <c r="G59" s="69">
        <f>'ABC Collision Tracker'!U15</f>
        <v>0.26622453813358599</v>
      </c>
      <c r="H59" s="68">
        <f t="shared" si="14"/>
        <v>0.25611987683081877</v>
      </c>
      <c r="J59" s="70" t="s">
        <v>4</v>
      </c>
      <c r="K59" s="79">
        <f>'ABC Collision Tracker'!M17</f>
        <v>31.646496815286625</v>
      </c>
      <c r="L59" s="79">
        <f t="shared" si="11"/>
        <v>30.598830672363391</v>
      </c>
      <c r="M59" s="57" t="s">
        <v>4</v>
      </c>
      <c r="N59" s="78">
        <f>'ABC Collision Tracker'!N17</f>
        <v>32</v>
      </c>
      <c r="O59" s="77">
        <f t="shared" si="12"/>
        <v>32</v>
      </c>
    </row>
    <row r="60" spans="2:15" x14ac:dyDescent="0.2">
      <c r="B60" s="70" t="s">
        <v>3</v>
      </c>
      <c r="C60" s="72">
        <f>'ABC Collision Tracker'!X16</f>
        <v>132</v>
      </c>
      <c r="D60" s="71">
        <f t="shared" si="13"/>
        <v>138.96875</v>
      </c>
      <c r="F60" s="70" t="s">
        <v>3</v>
      </c>
      <c r="G60" s="69">
        <f>'ABC Collision Tracker'!U16</f>
        <v>0.36352464053090822</v>
      </c>
      <c r="H60" s="68">
        <f t="shared" si="14"/>
        <v>0.25611987683081877</v>
      </c>
      <c r="J60" s="70" t="s">
        <v>5</v>
      </c>
      <c r="K60" s="79">
        <f>'ABC Collision Tracker'!M18</f>
        <v>31.070938215102974</v>
      </c>
      <c r="L60" s="79">
        <f t="shared" si="11"/>
        <v>30.598830672363391</v>
      </c>
      <c r="M60" s="57" t="s">
        <v>5</v>
      </c>
      <c r="N60" s="78">
        <f>'ABC Collision Tracker'!N18</f>
        <v>32</v>
      </c>
      <c r="O60" s="77">
        <f t="shared" si="12"/>
        <v>32</v>
      </c>
    </row>
    <row r="61" spans="2:15" x14ac:dyDescent="0.2">
      <c r="B61" s="70" t="s">
        <v>4</v>
      </c>
      <c r="C61" s="72">
        <f>'ABC Collision Tracker'!X17</f>
        <v>314</v>
      </c>
      <c r="D61" s="71">
        <f t="shared" si="13"/>
        <v>138.96875</v>
      </c>
      <c r="F61" s="70" t="s">
        <v>4</v>
      </c>
      <c r="G61" s="69">
        <f>'ABC Collision Tracker'!U17</f>
        <v>0.33762705041763108</v>
      </c>
      <c r="H61" s="68">
        <f t="shared" si="14"/>
        <v>0.25611987683081877</v>
      </c>
      <c r="J61" s="70" t="s">
        <v>6</v>
      </c>
      <c r="K61" s="79">
        <f>'ABC Collision Tracker'!M19</f>
        <v>31.379775280898876</v>
      </c>
      <c r="L61" s="79">
        <f t="shared" si="11"/>
        <v>30.598830672363391</v>
      </c>
      <c r="M61" s="57" t="s">
        <v>6</v>
      </c>
      <c r="N61" s="78">
        <f>'ABC Collision Tracker'!N19</f>
        <v>32</v>
      </c>
      <c r="O61" s="77">
        <f t="shared" si="12"/>
        <v>32</v>
      </c>
    </row>
    <row r="62" spans="2:15" x14ac:dyDescent="0.2">
      <c r="B62" s="70" t="s">
        <v>5</v>
      </c>
      <c r="C62" s="72">
        <f>'ABC Collision Tracker'!X18</f>
        <v>145.66666666666666</v>
      </c>
      <c r="D62" s="71">
        <f t="shared" si="13"/>
        <v>138.96875</v>
      </c>
      <c r="F62" s="70" t="s">
        <v>5</v>
      </c>
      <c r="G62" s="69">
        <f>'ABC Collision Tracker'!U18</f>
        <v>0.18147002504050669</v>
      </c>
      <c r="H62" s="68">
        <f t="shared" si="14"/>
        <v>0.25611987683081877</v>
      </c>
      <c r="J62" s="70" t="s">
        <v>7</v>
      </c>
      <c r="K62" s="79">
        <f>'ABC Collision Tracker'!M20</f>
        <v>28.015590200445434</v>
      </c>
      <c r="L62" s="79">
        <f t="shared" si="11"/>
        <v>30.598830672363391</v>
      </c>
      <c r="M62" s="57" t="s">
        <v>7</v>
      </c>
      <c r="N62" s="78">
        <f>'ABC Collision Tracker'!N20</f>
        <v>32</v>
      </c>
      <c r="O62" s="77">
        <f t="shared" si="12"/>
        <v>32</v>
      </c>
    </row>
    <row r="63" spans="2:15" x14ac:dyDescent="0.2">
      <c r="B63" s="70" t="s">
        <v>6</v>
      </c>
      <c r="C63" s="72">
        <f>'ABC Collision Tracker'!X19</f>
        <v>111.25</v>
      </c>
      <c r="D63" s="71">
        <f t="shared" si="13"/>
        <v>138.96875</v>
      </c>
      <c r="F63" s="70" t="s">
        <v>6</v>
      </c>
      <c r="G63" s="69">
        <f>'ABC Collision Tracker'!U19</f>
        <v>0.33815525637353194</v>
      </c>
      <c r="H63" s="68">
        <f t="shared" si="14"/>
        <v>0.25611987683081877</v>
      </c>
      <c r="J63" s="70" t="s">
        <v>8</v>
      </c>
      <c r="K63" s="79">
        <f>'ABC Collision Tracker'!M21</f>
        <v>26.873737373737374</v>
      </c>
      <c r="L63" s="79">
        <f t="shared" si="11"/>
        <v>30.598830672363391</v>
      </c>
      <c r="M63" s="57" t="s">
        <v>8</v>
      </c>
      <c r="N63" s="78">
        <f>'ABC Collision Tracker'!N21</f>
        <v>32</v>
      </c>
      <c r="O63" s="77">
        <f t="shared" si="12"/>
        <v>32</v>
      </c>
    </row>
    <row r="64" spans="2:15" x14ac:dyDescent="0.2">
      <c r="B64" s="70" t="s">
        <v>7</v>
      </c>
      <c r="C64" s="72">
        <f>'ABC Collision Tracker'!X20</f>
        <v>224.5</v>
      </c>
      <c r="D64" s="71">
        <f t="shared" si="13"/>
        <v>138.96875</v>
      </c>
      <c r="F64" s="70" t="s">
        <v>7</v>
      </c>
      <c r="G64" s="69">
        <f>'ABC Collision Tracker'!U20</f>
        <v>0.29167660386358218</v>
      </c>
      <c r="H64" s="68">
        <f t="shared" si="14"/>
        <v>0.25611987683081877</v>
      </c>
      <c r="J64" s="70" t="s">
        <v>9</v>
      </c>
      <c r="K64" s="79">
        <f>'ABC Collision Tracker'!M22</f>
        <v>31.565333333333335</v>
      </c>
      <c r="L64" s="79">
        <f t="shared" si="11"/>
        <v>30.598830672363391</v>
      </c>
      <c r="M64" s="57" t="s">
        <v>9</v>
      </c>
      <c r="N64" s="78">
        <f>'ABC Collision Tracker'!N22</f>
        <v>32</v>
      </c>
      <c r="O64" s="77">
        <f t="shared" si="12"/>
        <v>32</v>
      </c>
    </row>
    <row r="65" spans="2:15" x14ac:dyDescent="0.2">
      <c r="B65" s="70" t="s">
        <v>8</v>
      </c>
      <c r="C65" s="72">
        <f>'ABC Collision Tracker'!X21</f>
        <v>396</v>
      </c>
      <c r="D65" s="71">
        <f t="shared" si="13"/>
        <v>138.96875</v>
      </c>
      <c r="F65" s="70" t="s">
        <v>8</v>
      </c>
      <c r="G65" s="69">
        <f>'ABC Collision Tracker'!U21</f>
        <v>7.9214433377184743E-2</v>
      </c>
      <c r="H65" s="68">
        <f t="shared" si="14"/>
        <v>0.25611987683081877</v>
      </c>
      <c r="J65" s="70" t="s">
        <v>10</v>
      </c>
      <c r="K65" s="79">
        <f>'ABC Collision Tracker'!M23</f>
        <v>31.059490084985836</v>
      </c>
      <c r="L65" s="79">
        <f t="shared" si="11"/>
        <v>30.598830672363391</v>
      </c>
      <c r="M65" s="57" t="s">
        <v>10</v>
      </c>
      <c r="N65" s="78">
        <f>'ABC Collision Tracker'!N23</f>
        <v>32</v>
      </c>
      <c r="O65" s="77">
        <f t="shared" si="12"/>
        <v>32</v>
      </c>
    </row>
    <row r="66" spans="2:15" x14ac:dyDescent="0.2">
      <c r="B66" s="70" t="s">
        <v>9</v>
      </c>
      <c r="C66" s="72">
        <f>'ABC Collision Tracker'!X22</f>
        <v>125</v>
      </c>
      <c r="D66" s="71">
        <f t="shared" si="13"/>
        <v>138.96875</v>
      </c>
      <c r="F66" s="70" t="s">
        <v>9</v>
      </c>
      <c r="G66" s="69">
        <f>'ABC Collision Tracker'!U22</f>
        <v>0.23663090310044774</v>
      </c>
      <c r="H66" s="68">
        <f t="shared" si="14"/>
        <v>0.25611987683081877</v>
      </c>
      <c r="J66" s="65" t="s">
        <v>11</v>
      </c>
      <c r="K66" s="76"/>
      <c r="L66" s="76">
        <f t="shared" si="11"/>
        <v>30.598830672363391</v>
      </c>
      <c r="M66" s="75" t="s">
        <v>11</v>
      </c>
      <c r="N66" s="74"/>
      <c r="O66" s="73">
        <f t="shared" si="12"/>
        <v>32</v>
      </c>
    </row>
    <row r="67" spans="2:15" x14ac:dyDescent="0.2">
      <c r="B67" s="70" t="s">
        <v>10</v>
      </c>
      <c r="C67" s="72">
        <f>'ABC Collision Tracker'!X23</f>
        <v>88.25</v>
      </c>
      <c r="D67" s="71">
        <f t="shared" si="13"/>
        <v>138.96875</v>
      </c>
      <c r="F67" s="70" t="s">
        <v>10</v>
      </c>
      <c r="G67" s="69">
        <f>'ABC Collision Tracker'!U23</f>
        <v>0.20366654505654871</v>
      </c>
      <c r="H67" s="68">
        <f t="shared" si="14"/>
        <v>0.25611987683081877</v>
      </c>
    </row>
    <row r="68" spans="2:15" x14ac:dyDescent="0.2">
      <c r="B68" s="65" t="s">
        <v>11</v>
      </c>
      <c r="C68" s="67"/>
      <c r="D68" s="66">
        <f t="shared" si="13"/>
        <v>138.96875</v>
      </c>
      <c r="F68" s="65" t="s">
        <v>11</v>
      </c>
      <c r="G68" s="64"/>
      <c r="H68" s="63">
        <f t="shared" si="14"/>
        <v>0.25611987683081877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2"/>
  <sheetViews>
    <sheetView zoomScale="90" zoomScaleNormal="90" zoomScaleSheetLayoutView="80" workbookViewId="0">
      <selection activeCell="A6" sqref="A6"/>
    </sheetView>
  </sheetViews>
  <sheetFormatPr defaultRowHeight="15" x14ac:dyDescent="0.25"/>
  <cols>
    <col min="1" max="1" width="27.7109375" style="190" customWidth="1"/>
    <col min="2" max="2" width="11.7109375" style="190" customWidth="1"/>
    <col min="3" max="3" width="21.7109375" style="190" customWidth="1"/>
    <col min="4" max="4" width="27.5703125" style="190" customWidth="1"/>
    <col min="5" max="5" width="27" style="190" customWidth="1"/>
    <col min="6" max="6" width="5.28515625" style="190" customWidth="1"/>
    <col min="7" max="7" width="23.85546875" style="190" customWidth="1"/>
    <col min="8" max="8" width="4.85546875" style="190" customWidth="1"/>
    <col min="9" max="9" width="31.140625" style="190" customWidth="1"/>
    <col min="10" max="10" width="6.5703125" style="190" customWidth="1"/>
    <col min="11" max="16384" width="9.140625" style="190"/>
  </cols>
  <sheetData>
    <row r="3" spans="1:9" ht="33.75" x14ac:dyDescent="0.5">
      <c r="C3" s="207" t="s">
        <v>295</v>
      </c>
      <c r="D3" s="207"/>
      <c r="E3" s="197"/>
      <c r="F3" s="197"/>
      <c r="G3" s="197"/>
    </row>
    <row r="4" spans="1:9" ht="17.25" x14ac:dyDescent="0.3">
      <c r="B4" s="191"/>
      <c r="C4" s="191"/>
      <c r="D4" s="191"/>
      <c r="E4" s="191"/>
      <c r="F4" s="191"/>
      <c r="G4" s="191"/>
    </row>
    <row r="5" spans="1:9" ht="17.25" x14ac:dyDescent="0.3">
      <c r="B5" s="191"/>
      <c r="C5" s="191"/>
      <c r="D5" s="191"/>
      <c r="E5" s="191"/>
      <c r="F5" s="191"/>
      <c r="G5" s="191"/>
    </row>
    <row r="6" spans="1:9" ht="26.25" x14ac:dyDescent="0.4">
      <c r="A6" s="206" t="s">
        <v>294</v>
      </c>
      <c r="C6" s="206"/>
      <c r="D6" s="206"/>
      <c r="E6" s="205" t="s">
        <v>293</v>
      </c>
    </row>
    <row r="7" spans="1:9" ht="17.25" x14ac:dyDescent="0.3">
      <c r="B7" s="191"/>
      <c r="C7" s="191"/>
      <c r="D7" s="191"/>
      <c r="E7" s="198"/>
      <c r="F7" s="191"/>
      <c r="G7" s="191"/>
    </row>
    <row r="8" spans="1:9" ht="21" x14ac:dyDescent="0.35">
      <c r="A8" s="195" t="s">
        <v>292</v>
      </c>
      <c r="B8" s="191"/>
      <c r="C8" s="191"/>
      <c r="E8" s="204" t="s">
        <v>291</v>
      </c>
      <c r="F8" s="191"/>
      <c r="G8" s="195" t="s">
        <v>253</v>
      </c>
      <c r="I8" s="195"/>
    </row>
    <row r="9" spans="1:9" ht="17.25" x14ac:dyDescent="0.3">
      <c r="A9" s="191" t="s">
        <v>290</v>
      </c>
      <c r="B9" s="191"/>
      <c r="C9" s="191" t="s">
        <v>289</v>
      </c>
      <c r="E9" s="198" t="s">
        <v>288</v>
      </c>
      <c r="F9" s="191"/>
      <c r="G9" s="192" t="s">
        <v>287</v>
      </c>
      <c r="H9" s="200"/>
      <c r="I9" s="192"/>
    </row>
    <row r="10" spans="1:9" ht="17.25" x14ac:dyDescent="0.3">
      <c r="A10" s="191" t="s">
        <v>286</v>
      </c>
      <c r="B10" s="191"/>
      <c r="C10" s="191" t="s">
        <v>285</v>
      </c>
      <c r="E10" s="198" t="s">
        <v>284</v>
      </c>
      <c r="F10" s="191"/>
      <c r="G10" s="192" t="s">
        <v>283</v>
      </c>
      <c r="H10" s="200"/>
      <c r="I10" s="192"/>
    </row>
    <row r="11" spans="1:9" ht="17.25" x14ac:dyDescent="0.3">
      <c r="A11" s="191" t="s">
        <v>282</v>
      </c>
      <c r="B11" s="191"/>
      <c r="C11" s="191" t="s">
        <v>281</v>
      </c>
      <c r="E11" s="198" t="s">
        <v>280</v>
      </c>
      <c r="F11" s="191"/>
      <c r="G11" s="192" t="s">
        <v>279</v>
      </c>
      <c r="H11" s="200"/>
      <c r="I11" s="192"/>
    </row>
    <row r="12" spans="1:9" ht="17.25" x14ac:dyDescent="0.3">
      <c r="A12" s="191" t="s">
        <v>278</v>
      </c>
      <c r="B12" s="191"/>
      <c r="C12" s="191" t="s">
        <v>277</v>
      </c>
      <c r="E12" s="198" t="s">
        <v>276</v>
      </c>
      <c r="F12" s="191"/>
      <c r="G12" s="192" t="s">
        <v>275</v>
      </c>
      <c r="H12" s="200"/>
      <c r="I12" s="192"/>
    </row>
    <row r="13" spans="1:9" ht="17.25" x14ac:dyDescent="0.3">
      <c r="A13" s="191" t="s">
        <v>274</v>
      </c>
      <c r="B13" s="191"/>
      <c r="C13" s="191" t="s">
        <v>273</v>
      </c>
      <c r="E13" s="198"/>
      <c r="F13" s="191"/>
      <c r="G13" s="192" t="s">
        <v>272</v>
      </c>
      <c r="H13" s="200"/>
      <c r="I13" s="200"/>
    </row>
    <row r="14" spans="1:9" ht="21" x14ac:dyDescent="0.35">
      <c r="A14" s="191" t="s">
        <v>271</v>
      </c>
      <c r="B14" s="191"/>
      <c r="C14" s="191" t="s">
        <v>270</v>
      </c>
      <c r="E14" s="204" t="s">
        <v>269</v>
      </c>
      <c r="F14" s="191"/>
      <c r="G14" s="203"/>
      <c r="H14" s="200"/>
      <c r="I14" s="203"/>
    </row>
    <row r="15" spans="1:9" ht="17.25" x14ac:dyDescent="0.3">
      <c r="A15" s="191" t="s">
        <v>268</v>
      </c>
      <c r="B15" s="191"/>
      <c r="C15" s="191" t="s">
        <v>267</v>
      </c>
      <c r="E15" s="198" t="s">
        <v>266</v>
      </c>
      <c r="F15" s="191"/>
      <c r="G15" s="192"/>
      <c r="H15" s="200"/>
      <c r="I15" s="192"/>
    </row>
    <row r="16" spans="1:9" ht="17.25" x14ac:dyDescent="0.3">
      <c r="A16" s="191" t="s">
        <v>265</v>
      </c>
      <c r="B16" s="191"/>
      <c r="C16" s="191" t="s">
        <v>264</v>
      </c>
      <c r="E16" s="198" t="s">
        <v>263</v>
      </c>
      <c r="F16" s="191"/>
      <c r="G16" s="200"/>
      <c r="H16" s="200"/>
      <c r="I16" s="200"/>
    </row>
    <row r="17" spans="1:11" ht="21" x14ac:dyDescent="0.35">
      <c r="A17" s="191" t="s">
        <v>262</v>
      </c>
      <c r="B17" s="191"/>
      <c r="C17" s="191" t="s">
        <v>261</v>
      </c>
      <c r="E17" s="198" t="s">
        <v>260</v>
      </c>
      <c r="F17" s="191"/>
      <c r="G17" s="202"/>
      <c r="H17" s="200"/>
      <c r="I17" s="192"/>
    </row>
    <row r="18" spans="1:11" ht="17.25" x14ac:dyDescent="0.3">
      <c r="A18" s="191" t="s">
        <v>259</v>
      </c>
      <c r="B18" s="191"/>
      <c r="C18" s="191" t="s">
        <v>258</v>
      </c>
      <c r="E18" s="198"/>
      <c r="F18" s="191"/>
      <c r="G18" s="201"/>
      <c r="H18" s="200"/>
      <c r="I18" s="192"/>
    </row>
    <row r="19" spans="1:11" ht="17.25" x14ac:dyDescent="0.3">
      <c r="B19" s="191"/>
      <c r="C19" s="191"/>
      <c r="D19" s="191"/>
      <c r="K19" s="191"/>
    </row>
    <row r="20" spans="1:11" ht="17.25" x14ac:dyDescent="0.3">
      <c r="C20" s="191"/>
      <c r="D20" s="191"/>
    </row>
    <row r="21" spans="1:11" ht="17.25" x14ac:dyDescent="0.3">
      <c r="C21" s="191"/>
      <c r="D21" s="191"/>
    </row>
    <row r="22" spans="1:11" ht="17.25" x14ac:dyDescent="0.3">
      <c r="A22" s="191" t="s">
        <v>257</v>
      </c>
      <c r="C22" s="191"/>
      <c r="D22" s="191"/>
    </row>
    <row r="23" spans="1:11" ht="17.25" x14ac:dyDescent="0.3">
      <c r="A23" s="191" t="s">
        <v>256</v>
      </c>
      <c r="C23" s="191"/>
      <c r="D23" s="191"/>
    </row>
    <row r="24" spans="1:11" ht="17.25" x14ac:dyDescent="0.3">
      <c r="A24" s="191" t="s">
        <v>255</v>
      </c>
      <c r="C24" s="191"/>
      <c r="D24" s="191"/>
      <c r="F24" s="191"/>
      <c r="I24" s="191"/>
    </row>
    <row r="25" spans="1:11" ht="17.25" x14ac:dyDescent="0.3">
      <c r="C25" s="191"/>
      <c r="D25" s="191"/>
      <c r="E25" s="198"/>
      <c r="F25" s="191"/>
      <c r="G25" s="191"/>
    </row>
    <row r="26" spans="1:11" ht="17.25" x14ac:dyDescent="0.3">
      <c r="C26" s="191"/>
      <c r="D26" s="191"/>
      <c r="E26" s="198"/>
      <c r="F26" s="198"/>
      <c r="G26" s="191"/>
    </row>
    <row r="27" spans="1:11" ht="17.25" x14ac:dyDescent="0.3">
      <c r="C27" s="191"/>
      <c r="D27" s="191"/>
      <c r="E27" s="198"/>
      <c r="F27" s="198"/>
      <c r="G27" s="191"/>
    </row>
    <row r="28" spans="1:11" ht="17.25" x14ac:dyDescent="0.3">
      <c r="C28" s="191"/>
      <c r="D28" s="191"/>
      <c r="E28" s="199"/>
      <c r="F28" s="191"/>
      <c r="G28" s="191"/>
    </row>
    <row r="29" spans="1:11" ht="17.25" x14ac:dyDescent="0.3">
      <c r="A29" s="191"/>
      <c r="C29" s="191"/>
      <c r="D29" s="191"/>
      <c r="E29" s="198"/>
      <c r="F29" s="191"/>
      <c r="G29" s="191"/>
    </row>
    <row r="30" spans="1:11" ht="17.25" x14ac:dyDescent="0.3">
      <c r="B30" s="191"/>
      <c r="C30" s="191"/>
      <c r="D30" s="191"/>
      <c r="E30" s="198"/>
      <c r="F30" s="191"/>
      <c r="G30" s="191"/>
    </row>
    <row r="31" spans="1:11" ht="33.75" x14ac:dyDescent="0.5">
      <c r="A31" s="222" t="s">
        <v>254</v>
      </c>
      <c r="B31" s="222"/>
      <c r="C31" s="222"/>
      <c r="D31" s="222"/>
      <c r="E31" s="222"/>
      <c r="F31" s="222"/>
      <c r="G31" s="222"/>
      <c r="H31" s="197"/>
      <c r="I31" s="197"/>
    </row>
    <row r="32" spans="1:11" ht="17.25" x14ac:dyDescent="0.3">
      <c r="A32" s="191"/>
      <c r="D32" s="191"/>
      <c r="E32" s="191"/>
      <c r="F32" s="191"/>
      <c r="G32" s="191"/>
    </row>
    <row r="33" spans="1:7" ht="17.25" x14ac:dyDescent="0.3">
      <c r="A33" s="191"/>
      <c r="D33" s="191"/>
      <c r="E33" s="191"/>
      <c r="F33" s="191"/>
      <c r="G33" s="191"/>
    </row>
    <row r="34" spans="1:7" ht="17.25" x14ac:dyDescent="0.3">
      <c r="B34" s="191"/>
      <c r="D34" s="191"/>
      <c r="E34" s="191"/>
      <c r="F34" s="191"/>
      <c r="G34" s="191"/>
    </row>
    <row r="35" spans="1:7" ht="21" x14ac:dyDescent="0.35">
      <c r="A35" s="195" t="s">
        <v>253</v>
      </c>
      <c r="B35" s="191"/>
      <c r="C35" s="195" t="s">
        <v>252</v>
      </c>
      <c r="D35" s="191"/>
      <c r="E35" s="195" t="s">
        <v>251</v>
      </c>
      <c r="F35" s="195" t="s">
        <v>250</v>
      </c>
    </row>
    <row r="36" spans="1:7" ht="17.25" x14ac:dyDescent="0.3">
      <c r="A36" s="191" t="s">
        <v>249</v>
      </c>
      <c r="B36" s="191"/>
      <c r="C36" s="192" t="s">
        <v>248</v>
      </c>
      <c r="D36" s="192"/>
      <c r="E36" s="191" t="s">
        <v>247</v>
      </c>
      <c r="F36" s="191" t="s">
        <v>246</v>
      </c>
    </row>
    <row r="37" spans="1:7" ht="17.25" x14ac:dyDescent="0.3">
      <c r="A37" s="191" t="s">
        <v>245</v>
      </c>
      <c r="B37" s="191"/>
      <c r="C37" s="191" t="s">
        <v>244</v>
      </c>
      <c r="D37" s="191"/>
      <c r="E37" s="191" t="s">
        <v>243</v>
      </c>
      <c r="F37" s="191" t="s">
        <v>242</v>
      </c>
    </row>
    <row r="38" spans="1:7" ht="17.25" x14ac:dyDescent="0.3">
      <c r="A38" s="191" t="s">
        <v>241</v>
      </c>
      <c r="B38" s="191"/>
      <c r="C38" s="191" t="s">
        <v>240</v>
      </c>
      <c r="D38" s="191"/>
      <c r="E38" s="191" t="s">
        <v>239</v>
      </c>
      <c r="F38" s="191" t="s">
        <v>238</v>
      </c>
    </row>
    <row r="39" spans="1:7" ht="17.25" x14ac:dyDescent="0.3">
      <c r="A39" s="191" t="s">
        <v>237</v>
      </c>
      <c r="B39" s="191"/>
      <c r="C39" s="191"/>
      <c r="D39" s="191"/>
      <c r="E39" s="191" t="s">
        <v>236</v>
      </c>
      <c r="F39" s="191" t="s">
        <v>235</v>
      </c>
    </row>
    <row r="40" spans="1:7" ht="17.25" x14ac:dyDescent="0.3">
      <c r="A40" s="191"/>
      <c r="B40" s="191"/>
      <c r="D40" s="191"/>
      <c r="E40" s="191" t="s">
        <v>234</v>
      </c>
      <c r="F40" s="191" t="s">
        <v>233</v>
      </c>
    </row>
    <row r="41" spans="1:7" ht="21" x14ac:dyDescent="0.35">
      <c r="A41" s="195" t="s">
        <v>232</v>
      </c>
      <c r="B41" s="191"/>
      <c r="C41" s="195" t="s">
        <v>231</v>
      </c>
      <c r="D41" s="192"/>
      <c r="E41" s="191" t="s">
        <v>230</v>
      </c>
      <c r="F41" s="191" t="s">
        <v>229</v>
      </c>
    </row>
    <row r="42" spans="1:7" ht="17.25" x14ac:dyDescent="0.3">
      <c r="A42" s="191" t="s">
        <v>228</v>
      </c>
      <c r="B42" s="191"/>
      <c r="C42" s="192" t="s">
        <v>227</v>
      </c>
      <c r="D42" s="192"/>
      <c r="E42" s="191" t="s">
        <v>226</v>
      </c>
      <c r="F42" s="191" t="s">
        <v>225</v>
      </c>
    </row>
    <row r="43" spans="1:7" ht="17.25" x14ac:dyDescent="0.3">
      <c r="A43" s="196" t="s">
        <v>224</v>
      </c>
      <c r="B43" s="191"/>
      <c r="C43" s="192" t="s">
        <v>223</v>
      </c>
      <c r="D43" s="192"/>
      <c r="E43" s="191" t="s">
        <v>222</v>
      </c>
      <c r="F43" s="191" t="s">
        <v>221</v>
      </c>
    </row>
    <row r="44" spans="1:7" ht="17.25" x14ac:dyDescent="0.3">
      <c r="A44" s="191" t="s">
        <v>220</v>
      </c>
      <c r="B44" s="191"/>
      <c r="C44" s="192" t="s">
        <v>219</v>
      </c>
      <c r="D44" s="192"/>
      <c r="E44" s="191" t="s">
        <v>218</v>
      </c>
      <c r="F44" s="191" t="s">
        <v>217</v>
      </c>
    </row>
    <row r="45" spans="1:7" ht="17.25" x14ac:dyDescent="0.3">
      <c r="A45" s="191" t="s">
        <v>216</v>
      </c>
      <c r="B45" s="191"/>
      <c r="C45" s="192" t="s">
        <v>215</v>
      </c>
      <c r="D45" s="192"/>
      <c r="E45" s="191" t="s">
        <v>214</v>
      </c>
      <c r="F45" s="191" t="s">
        <v>213</v>
      </c>
    </row>
    <row r="46" spans="1:7" ht="17.25" x14ac:dyDescent="0.3">
      <c r="A46" s="191" t="s">
        <v>212</v>
      </c>
      <c r="B46" s="191"/>
      <c r="C46" s="192" t="s">
        <v>211</v>
      </c>
      <c r="D46" s="192"/>
      <c r="E46" s="191" t="s">
        <v>210</v>
      </c>
      <c r="F46" s="191" t="s">
        <v>209</v>
      </c>
    </row>
    <row r="47" spans="1:7" ht="17.25" x14ac:dyDescent="0.3">
      <c r="A47" s="191" t="s">
        <v>208</v>
      </c>
      <c r="B47" s="191"/>
      <c r="C47" s="192" t="s">
        <v>207</v>
      </c>
      <c r="D47" s="192"/>
      <c r="E47" s="191" t="s">
        <v>206</v>
      </c>
      <c r="F47" s="191" t="s">
        <v>205</v>
      </c>
    </row>
    <row r="48" spans="1:7" ht="17.25" x14ac:dyDescent="0.3">
      <c r="A48" s="191"/>
      <c r="B48" s="191"/>
      <c r="D48" s="191"/>
      <c r="E48" s="191" t="s">
        <v>204</v>
      </c>
      <c r="F48" s="191" t="s">
        <v>203</v>
      </c>
    </row>
    <row r="49" spans="1:7" ht="21" x14ac:dyDescent="0.35">
      <c r="A49" s="195" t="s">
        <v>202</v>
      </c>
      <c r="B49" s="191"/>
      <c r="C49" s="195" t="s">
        <v>201</v>
      </c>
      <c r="D49" s="191"/>
      <c r="E49" s="191" t="s">
        <v>200</v>
      </c>
      <c r="F49" s="191"/>
    </row>
    <row r="50" spans="1:7" ht="21" x14ac:dyDescent="0.35">
      <c r="A50" s="192" t="s">
        <v>199</v>
      </c>
      <c r="B50" s="191"/>
      <c r="C50" s="191" t="s">
        <v>198</v>
      </c>
      <c r="D50" s="191"/>
      <c r="E50" s="191" t="s">
        <v>197</v>
      </c>
      <c r="F50" s="195" t="s">
        <v>196</v>
      </c>
    </row>
    <row r="51" spans="1:7" ht="17.25" x14ac:dyDescent="0.3">
      <c r="A51" s="192" t="s">
        <v>195</v>
      </c>
      <c r="B51" s="191"/>
      <c r="C51" s="191" t="s">
        <v>194</v>
      </c>
      <c r="D51" s="191"/>
      <c r="E51" s="191" t="s">
        <v>193</v>
      </c>
      <c r="F51" s="191" t="s">
        <v>192</v>
      </c>
    </row>
    <row r="52" spans="1:7" ht="17.25" x14ac:dyDescent="0.3">
      <c r="A52" s="192" t="s">
        <v>191</v>
      </c>
      <c r="B52" s="191"/>
      <c r="C52" s="192" t="s">
        <v>190</v>
      </c>
      <c r="D52" s="192"/>
      <c r="E52" s="191" t="s">
        <v>189</v>
      </c>
      <c r="F52" s="191" t="s">
        <v>188</v>
      </c>
    </row>
    <row r="53" spans="1:7" ht="17.25" x14ac:dyDescent="0.3">
      <c r="A53" s="192" t="s">
        <v>187</v>
      </c>
      <c r="B53" s="191"/>
      <c r="C53" s="192" t="s">
        <v>186</v>
      </c>
      <c r="D53" s="192"/>
      <c r="E53" s="191" t="s">
        <v>185</v>
      </c>
      <c r="F53" s="191" t="s">
        <v>184</v>
      </c>
    </row>
    <row r="54" spans="1:7" ht="17.25" x14ac:dyDescent="0.3">
      <c r="A54" s="192" t="s">
        <v>183</v>
      </c>
      <c r="B54" s="191"/>
      <c r="C54" s="191" t="s">
        <v>182</v>
      </c>
      <c r="D54" s="191"/>
      <c r="E54" s="191" t="s">
        <v>181</v>
      </c>
      <c r="F54" s="191" t="s">
        <v>180</v>
      </c>
    </row>
    <row r="55" spans="1:7" ht="17.25" x14ac:dyDescent="0.3">
      <c r="A55" s="192" t="s">
        <v>179</v>
      </c>
      <c r="B55" s="191"/>
      <c r="D55" s="191"/>
      <c r="E55" s="191" t="s">
        <v>178</v>
      </c>
      <c r="F55" s="191" t="s">
        <v>177</v>
      </c>
    </row>
    <row r="56" spans="1:7" ht="17.25" x14ac:dyDescent="0.3">
      <c r="B56" s="191"/>
      <c r="C56" s="191"/>
      <c r="D56" s="191"/>
      <c r="E56" s="191" t="s">
        <v>176</v>
      </c>
      <c r="F56" s="191" t="s">
        <v>175</v>
      </c>
    </row>
    <row r="57" spans="1:7" ht="21" x14ac:dyDescent="0.35">
      <c r="A57" s="195" t="s">
        <v>174</v>
      </c>
      <c r="B57" s="191"/>
      <c r="C57" s="195" t="s">
        <v>173</v>
      </c>
      <c r="D57" s="191"/>
      <c r="E57" s="191" t="s">
        <v>172</v>
      </c>
      <c r="F57" s="191" t="s">
        <v>171</v>
      </c>
    </row>
    <row r="58" spans="1:7" ht="17.25" x14ac:dyDescent="0.3">
      <c r="A58" s="191" t="s">
        <v>170</v>
      </c>
      <c r="B58" s="191"/>
      <c r="C58" s="191" t="s">
        <v>169</v>
      </c>
      <c r="D58" s="191"/>
      <c r="E58" s="191" t="s">
        <v>168</v>
      </c>
      <c r="F58" s="191" t="s">
        <v>167</v>
      </c>
    </row>
    <row r="59" spans="1:7" ht="17.25" x14ac:dyDescent="0.3">
      <c r="A59" s="191" t="s">
        <v>166</v>
      </c>
      <c r="B59" s="191"/>
      <c r="C59" s="191" t="s">
        <v>165</v>
      </c>
      <c r="D59" s="191"/>
      <c r="E59" s="191" t="s">
        <v>164</v>
      </c>
      <c r="F59" s="191" t="s">
        <v>163</v>
      </c>
    </row>
    <row r="60" spans="1:7" ht="17.25" x14ac:dyDescent="0.3">
      <c r="A60" s="191" t="s">
        <v>162</v>
      </c>
      <c r="B60" s="191"/>
      <c r="C60" s="191" t="s">
        <v>161</v>
      </c>
      <c r="D60" s="191"/>
      <c r="E60" s="191" t="s">
        <v>160</v>
      </c>
      <c r="F60" s="191"/>
    </row>
    <row r="61" spans="1:7" ht="17.25" customHeight="1" x14ac:dyDescent="0.3">
      <c r="A61" s="191" t="s">
        <v>159</v>
      </c>
      <c r="B61" s="191"/>
      <c r="C61" s="192" t="s">
        <v>158</v>
      </c>
      <c r="D61" s="191"/>
      <c r="E61" s="191"/>
      <c r="F61" s="193"/>
    </row>
    <row r="62" spans="1:7" ht="21" customHeight="1" x14ac:dyDescent="0.35">
      <c r="A62" s="192" t="s">
        <v>157</v>
      </c>
      <c r="B62" s="191"/>
      <c r="C62" s="192" t="s">
        <v>156</v>
      </c>
      <c r="D62" s="191"/>
      <c r="E62" s="195" t="s">
        <v>155</v>
      </c>
      <c r="F62" s="191"/>
      <c r="G62" s="193" t="s">
        <v>154</v>
      </c>
    </row>
    <row r="63" spans="1:7" ht="17.25" x14ac:dyDescent="0.3">
      <c r="A63" s="191" t="s">
        <v>153</v>
      </c>
      <c r="B63" s="191"/>
      <c r="C63" s="191" t="s">
        <v>152</v>
      </c>
      <c r="D63" s="191"/>
      <c r="E63" s="191" t="s">
        <v>151</v>
      </c>
      <c r="F63" s="191"/>
      <c r="G63" s="193" t="s">
        <v>150</v>
      </c>
    </row>
    <row r="64" spans="1:7" ht="17.25" x14ac:dyDescent="0.3">
      <c r="A64" s="191" t="s">
        <v>149</v>
      </c>
      <c r="B64" s="191"/>
      <c r="C64" s="191" t="s">
        <v>148</v>
      </c>
      <c r="D64" s="191"/>
      <c r="E64" s="191" t="s">
        <v>147</v>
      </c>
      <c r="F64" s="191"/>
      <c r="G64" s="193" t="s">
        <v>146</v>
      </c>
    </row>
    <row r="65" spans="1:7" ht="17.25" x14ac:dyDescent="0.3">
      <c r="B65" s="191"/>
      <c r="C65" s="191" t="s">
        <v>145</v>
      </c>
      <c r="D65" s="191"/>
      <c r="E65" s="191" t="s">
        <v>144</v>
      </c>
      <c r="F65" s="191"/>
      <c r="G65" s="193" t="s">
        <v>143</v>
      </c>
    </row>
    <row r="66" spans="1:7" ht="21" x14ac:dyDescent="0.35">
      <c r="A66" s="195" t="s">
        <v>142</v>
      </c>
      <c r="B66" s="191"/>
      <c r="C66" s="191" t="s">
        <v>141</v>
      </c>
      <c r="D66" s="191"/>
      <c r="E66" s="191" t="s">
        <v>140</v>
      </c>
      <c r="F66" s="191"/>
      <c r="G66" s="193" t="s">
        <v>139</v>
      </c>
    </row>
    <row r="67" spans="1:7" ht="17.25" x14ac:dyDescent="0.3">
      <c r="A67" s="191" t="s">
        <v>138</v>
      </c>
      <c r="B67" s="191"/>
      <c r="C67" s="191" t="s">
        <v>137</v>
      </c>
      <c r="D67" s="191"/>
      <c r="E67" s="191" t="s">
        <v>136</v>
      </c>
      <c r="F67" s="191"/>
      <c r="G67" s="194" t="s">
        <v>135</v>
      </c>
    </row>
    <row r="68" spans="1:7" ht="17.25" x14ac:dyDescent="0.3">
      <c r="A68" s="191" t="s">
        <v>134</v>
      </c>
      <c r="C68" s="191" t="s">
        <v>133</v>
      </c>
      <c r="E68" s="191" t="s">
        <v>132</v>
      </c>
      <c r="G68" s="193" t="s">
        <v>131</v>
      </c>
    </row>
    <row r="69" spans="1:7" ht="17.25" x14ac:dyDescent="0.3">
      <c r="A69" s="192" t="s">
        <v>130</v>
      </c>
    </row>
    <row r="72" spans="1:7" ht="17.25" x14ac:dyDescent="0.3">
      <c r="A72" s="191" t="s">
        <v>129</v>
      </c>
    </row>
  </sheetData>
  <mergeCells count="1">
    <mergeCell ref="A31:G31"/>
  </mergeCells>
  <printOptions horizontalCentered="1" verticalCentered="1"/>
  <pageMargins left="0.53" right="0.12" top="0.37" bottom="0.28000000000000003" header="0.12" footer="0.12"/>
  <pageSetup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Inputs Worksheet</vt:lpstr>
      <vt:lpstr>ABC Collision Tracker</vt:lpstr>
      <vt:lpstr>ABC Collision Charts</vt:lpstr>
      <vt:lpstr>ABC Collision Chart Data</vt:lpstr>
      <vt:lpstr>Categories</vt:lpstr>
      <vt:lpstr>'ABC Collision Charts'!Print_Area</vt:lpstr>
      <vt:lpstr>'ABC Collision Tracker'!Print_Area</vt:lpstr>
      <vt:lpstr>Categories!Print_Area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Selover</dc:creator>
  <cp:lastModifiedBy>scp4</cp:lastModifiedBy>
  <cp:lastPrinted>2012-06-22T13:39:04Z</cp:lastPrinted>
  <dcterms:created xsi:type="dcterms:W3CDTF">2008-09-23T13:06:56Z</dcterms:created>
  <dcterms:modified xsi:type="dcterms:W3CDTF">2016-06-01T16:55:29Z</dcterms:modified>
</cp:coreProperties>
</file>