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0" yWindow="4250" windowWidth="9890" windowHeight="5130" firstSheet="1" activeTab="1"/>
  </bookViews>
  <sheets>
    <sheet name="000000" sheetId="4" state="veryHidden" r:id="rId1"/>
    <sheet name="Sheet1" sheetId="1" r:id="rId2"/>
  </sheets>
  <calcPr calcId="145621"/>
</workbook>
</file>

<file path=xl/calcChain.xml><?xml version="1.0" encoding="utf-8"?>
<calcChain xmlns="http://schemas.openxmlformats.org/spreadsheetml/2006/main">
  <c r="D2" i="1" l="1"/>
  <c r="B4" i="1"/>
  <c r="B6" i="1" s="1"/>
  <c r="B9" i="1" s="1"/>
  <c r="D7" i="1"/>
  <c r="D5" i="1"/>
  <c r="D3" i="1"/>
  <c r="D4" i="1" s="1"/>
  <c r="D6" i="1" s="1"/>
  <c r="D9" i="1" s="1"/>
  <c r="D11" i="1"/>
  <c r="D13" i="1"/>
  <c r="D16" i="1"/>
  <c r="D18" i="1"/>
  <c r="D21" i="1"/>
  <c r="D23" i="1"/>
  <c r="D26" i="1"/>
  <c r="B14" i="1" l="1"/>
  <c r="B15" i="1" s="1"/>
  <c r="B10" i="1"/>
  <c r="B29" i="1" s="1"/>
  <c r="B19" i="1"/>
  <c r="B20" i="1" s="1"/>
  <c r="B24" i="1"/>
  <c r="B25" i="1" s="1"/>
  <c r="B28" i="1"/>
  <c r="B39" i="1" s="1"/>
  <c r="B41" i="1" s="1"/>
  <c r="D10" i="1"/>
  <c r="D14" i="1"/>
  <c r="D28" i="1" s="1"/>
  <c r="E28" i="1" s="1"/>
  <c r="D19" i="1"/>
  <c r="D20" i="1" s="1"/>
  <c r="D24" i="1"/>
  <c r="D25" i="1" s="1"/>
  <c r="D15" i="1" l="1"/>
  <c r="D29" i="1" s="1"/>
  <c r="B32" i="1"/>
  <c r="B45" i="1"/>
  <c r="B30" i="1"/>
  <c r="D45" i="1"/>
  <c r="D30" i="1" l="1"/>
  <c r="D44" i="1"/>
  <c r="D46" i="1" s="1"/>
  <c r="D32" i="1"/>
  <c r="E32" i="1" s="1"/>
  <c r="E29" i="1"/>
  <c r="B44" i="1"/>
  <c r="B46" i="1" s="1"/>
</calcChain>
</file>

<file path=xl/sharedStrings.xml><?xml version="1.0" encoding="utf-8"?>
<sst xmlns="http://schemas.openxmlformats.org/spreadsheetml/2006/main" count="37" uniqueCount="30">
  <si>
    <t>Technicians</t>
  </si>
  <si>
    <t>Hrs/Year</t>
  </si>
  <si>
    <t>Available Hrs</t>
  </si>
  <si>
    <t>Production Efficiency</t>
  </si>
  <si>
    <t>Labor Sales</t>
  </si>
  <si>
    <t>Gross</t>
  </si>
  <si>
    <t>Margin</t>
  </si>
  <si>
    <t>PTL Ratio</t>
  </si>
  <si>
    <t>Parts Sales</t>
  </si>
  <si>
    <t>MTL Ratio</t>
  </si>
  <si>
    <t>Refinish Material Sales</t>
  </si>
  <si>
    <t>STL Ratio</t>
  </si>
  <si>
    <t>Sublet Sales</t>
  </si>
  <si>
    <t>Total Sales</t>
  </si>
  <si>
    <t>Hours Sold</t>
  </si>
  <si>
    <t>Average Labor Rate</t>
  </si>
  <si>
    <t xml:space="preserve">Gross Profit </t>
  </si>
  <si>
    <t>Decrease in Cost</t>
  </si>
  <si>
    <t>Refinish Material Cost</t>
  </si>
  <si>
    <t>Cost Decrease/Dollars</t>
  </si>
  <si>
    <t>Productivity Analysis</t>
  </si>
  <si>
    <t>Current</t>
  </si>
  <si>
    <t>Potential</t>
  </si>
  <si>
    <t>MVP Approach</t>
  </si>
  <si>
    <t>Gross Profit - Current</t>
  </si>
  <si>
    <t>Gross Profit - Potential</t>
  </si>
  <si>
    <t>Increase/Decrease</t>
  </si>
  <si>
    <t>Gross Profit/Clock hour</t>
  </si>
  <si>
    <t>Gross Profit Per Clock Hour</t>
  </si>
  <si>
    <t xml:space="preserve">PPG Product Purchases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</si>
</sst>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7" formatCode="&quot;$&quot;#,##0.00_);\(&quot;$&quot;#,##0.00\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,##0.00"/>
    <numFmt numFmtId="168" formatCode="&quot;$&quot;#,##0\ ;\(&quot;$&quot;#,##0\)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&quot;$&quot;#,##0"/>
  </numFmts>
  <fonts count="17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12"/>
      <name val="¹ÙÅÁÃ¼"/>
      <family val="1"/>
      <charset val="129"/>
    </font>
    <font>
      <sz val="12"/>
      <name val="±¼¸²Ã¼"/>
      <family val="3"/>
      <charset val="129"/>
    </font>
    <font>
      <sz val="10"/>
      <color indexed="24"/>
      <name val="Arial"/>
      <family val="2"/>
    </font>
    <font>
      <b/>
      <sz val="10"/>
      <color indexed="24"/>
      <name val="Arial"/>
      <family val="2"/>
    </font>
    <font>
      <b/>
      <u/>
      <sz val="10"/>
      <color indexed="24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6">
    <xf numFmtId="0" fontId="0" fillId="0" borderId="0"/>
    <xf numFmtId="17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3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3" applyNumberFormat="0" applyFont="0" applyFill="0" applyAlignment="0" applyProtection="0"/>
  </cellStyleXfs>
  <cellXfs count="54">
    <xf numFmtId="0" fontId="0" fillId="0" borderId="0" xfId="0"/>
    <xf numFmtId="165" fontId="0" fillId="0" borderId="0" xfId="5" applyNumberFormat="1" applyFont="1"/>
    <xf numFmtId="166" fontId="0" fillId="0" borderId="0" xfId="14" applyNumberFormat="1" applyFont="1"/>
    <xf numFmtId="165" fontId="0" fillId="0" borderId="0" xfId="0" applyNumberFormat="1"/>
    <xf numFmtId="43" fontId="0" fillId="0" borderId="0" xfId="0" applyNumberFormat="1"/>
    <xf numFmtId="165" fontId="0" fillId="0" borderId="0" xfId="5" applyNumberFormat="1" applyFont="1" applyFill="1"/>
    <xf numFmtId="0" fontId="0" fillId="0" borderId="0" xfId="0" applyFill="1"/>
    <xf numFmtId="0" fontId="2" fillId="0" borderId="0" xfId="0" applyFont="1"/>
    <xf numFmtId="9" fontId="0" fillId="2" borderId="0" xfId="14" applyFont="1" applyFill="1"/>
    <xf numFmtId="0" fontId="3" fillId="0" borderId="0" xfId="0" applyFont="1" applyFill="1"/>
    <xf numFmtId="165" fontId="3" fillId="0" borderId="0" xfId="5" applyNumberFormat="1" applyFont="1" applyFill="1"/>
    <xf numFmtId="166" fontId="3" fillId="0" borderId="0" xfId="14" applyNumberFormat="1" applyFont="1" applyFill="1"/>
    <xf numFmtId="9" fontId="3" fillId="0" borderId="0" xfId="14" applyFont="1" applyFill="1"/>
    <xf numFmtId="165" fontId="3" fillId="0" borderId="0" xfId="0" applyNumberFormat="1" applyFont="1" applyFill="1"/>
    <xf numFmtId="43" fontId="3" fillId="0" borderId="0" xfId="5" applyFont="1" applyFill="1"/>
    <xf numFmtId="43" fontId="3" fillId="0" borderId="0" xfId="0" applyNumberFormat="1" applyFont="1" applyFill="1"/>
    <xf numFmtId="166" fontId="3" fillId="0" borderId="0" xfId="0" applyNumberFormat="1" applyFont="1" applyFill="1"/>
    <xf numFmtId="10" fontId="3" fillId="0" borderId="0" xfId="14" applyNumberFormat="1" applyFont="1" applyFill="1"/>
    <xf numFmtId="43" fontId="6" fillId="0" borderId="0" xfId="5" applyFont="1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Fill="1"/>
    <xf numFmtId="165" fontId="4" fillId="0" borderId="0" xfId="5" applyNumberFormat="1" applyFont="1" applyFill="1"/>
    <xf numFmtId="0" fontId="2" fillId="0" borderId="0" xfId="0" applyFont="1" applyFill="1"/>
    <xf numFmtId="0" fontId="5" fillId="0" borderId="0" xfId="0" applyFont="1" applyFill="1"/>
    <xf numFmtId="0" fontId="8" fillId="0" borderId="0" xfId="0" applyFont="1" applyFill="1"/>
    <xf numFmtId="166" fontId="8" fillId="0" borderId="0" xfId="14" applyNumberFormat="1" applyFont="1" applyFill="1"/>
    <xf numFmtId="9" fontId="8" fillId="0" borderId="0" xfId="14" applyFont="1" applyFill="1"/>
    <xf numFmtId="0" fontId="5" fillId="0" borderId="0" xfId="0" applyFont="1"/>
    <xf numFmtId="9" fontId="4" fillId="0" borderId="0" xfId="14" applyFont="1" applyFill="1"/>
    <xf numFmtId="165" fontId="5" fillId="0" borderId="0" xfId="0" applyNumberFormat="1" applyFont="1"/>
    <xf numFmtId="0" fontId="15" fillId="0" borderId="0" xfId="0" applyFont="1" applyFill="1"/>
    <xf numFmtId="0" fontId="16" fillId="0" borderId="0" xfId="0" applyFont="1" applyFill="1"/>
    <xf numFmtId="165" fontId="15" fillId="0" borderId="0" xfId="5" applyNumberFormat="1" applyFont="1" applyFill="1"/>
    <xf numFmtId="164" fontId="15" fillId="0" borderId="0" xfId="5" applyNumberFormat="1" applyFont="1" applyFill="1"/>
    <xf numFmtId="9" fontId="15" fillId="0" borderId="0" xfId="14" applyFont="1" applyFill="1"/>
    <xf numFmtId="165" fontId="15" fillId="0" borderId="0" xfId="0" applyNumberFormat="1" applyFont="1" applyFill="1"/>
    <xf numFmtId="43" fontId="15" fillId="0" borderId="0" xfId="0" applyNumberFormat="1" applyFont="1" applyFill="1"/>
    <xf numFmtId="0" fontId="4" fillId="3" borderId="0" xfId="0" applyFont="1" applyFill="1"/>
    <xf numFmtId="43" fontId="4" fillId="3" borderId="0" xfId="0" applyNumberFormat="1" applyFont="1" applyFill="1"/>
    <xf numFmtId="167" fontId="0" fillId="0" borderId="0" xfId="0" applyNumberFormat="1" applyFill="1"/>
    <xf numFmtId="167" fontId="4" fillId="0" borderId="0" xfId="0" applyNumberFormat="1" applyFont="1"/>
    <xf numFmtId="172" fontId="4" fillId="0" borderId="0" xfId="0" applyNumberFormat="1" applyFont="1" applyFill="1"/>
    <xf numFmtId="172" fontId="4" fillId="0" borderId="0" xfId="5" applyNumberFormat="1" applyFont="1" applyFill="1"/>
    <xf numFmtId="165" fontId="9" fillId="0" borderId="0" xfId="0" applyNumberFormat="1" applyFont="1" applyFill="1"/>
    <xf numFmtId="172" fontId="4" fillId="4" borderId="0" xfId="5" applyNumberFormat="1" applyFont="1" applyFill="1" applyProtection="1">
      <protection locked="0"/>
    </xf>
    <xf numFmtId="9" fontId="4" fillId="4" borderId="0" xfId="14" applyFont="1" applyFill="1" applyProtection="1">
      <protection locked="0"/>
    </xf>
    <xf numFmtId="0" fontId="4" fillId="4" borderId="0" xfId="0" applyFont="1" applyFill="1" applyProtection="1">
      <protection locked="0"/>
    </xf>
    <xf numFmtId="166" fontId="4" fillId="4" borderId="0" xfId="14" applyNumberFormat="1" applyFont="1" applyFill="1" applyProtection="1">
      <protection locked="0"/>
    </xf>
    <xf numFmtId="9" fontId="4" fillId="5" borderId="0" xfId="14" applyFont="1" applyFill="1" applyProtection="1">
      <protection locked="0"/>
    </xf>
    <xf numFmtId="0" fontId="4" fillId="5" borderId="0" xfId="0" applyFont="1" applyFill="1" applyProtection="1">
      <protection locked="0"/>
    </xf>
    <xf numFmtId="172" fontId="7" fillId="0" borderId="0" xfId="5" applyNumberFormat="1" applyFont="1" applyFill="1"/>
    <xf numFmtId="7" fontId="4" fillId="0" borderId="0" xfId="0" applyNumberFormat="1" applyFont="1" applyFill="1"/>
    <xf numFmtId="7" fontId="3" fillId="0" borderId="0" xfId="5" applyNumberFormat="1" applyFont="1" applyFill="1"/>
    <xf numFmtId="7" fontId="4" fillId="4" borderId="0" xfId="5" applyNumberFormat="1" applyFont="1" applyFill="1" applyProtection="1">
      <protection locked="0"/>
    </xf>
  </cellXfs>
  <cellStyles count="16">
    <cellStyle name="ÅëÈ­_±âÅ¸" xfId="1"/>
    <cellStyle name="ÄÞ¸¶ [0]_±âÅ¸" xfId="2"/>
    <cellStyle name="ÄÞ¸¶_±âÅ¸" xfId="3"/>
    <cellStyle name="Ç¥ÁØ_¿ù°£¿ä¾àº¸°í" xfId="4"/>
    <cellStyle name="Comma" xfId="5" builtinId="3"/>
    <cellStyle name="Comma0" xfId="6"/>
    <cellStyle name="Currency0" xfId="7"/>
    <cellStyle name="Date" xfId="8"/>
    <cellStyle name="Fixed" xfId="9"/>
    <cellStyle name="Header1" xfId="10"/>
    <cellStyle name="Header2" xfId="11"/>
    <cellStyle name="Heading 1" xfId="12" builtinId="16" customBuiltin="1"/>
    <cellStyle name="Heading 2" xfId="13" builtinId="17" customBuiltin="1"/>
    <cellStyle name="Normal" xfId="0" builtinId="0"/>
    <cellStyle name="Percent" xfId="14" builtinId="5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25965" zoomScaleSheetLayoutView="70" workbookViewId="0"/>
  </sheetViews>
  <sheetFormatPr defaultRowHeight="12.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abSelected="1" workbookViewId="0">
      <selection activeCell="F8" sqref="F8"/>
    </sheetView>
  </sheetViews>
  <sheetFormatPr defaultRowHeight="12.5"/>
  <cols>
    <col min="1" max="1" width="33.453125" bestFit="1" customWidth="1"/>
    <col min="2" max="2" width="12.81640625" bestFit="1" customWidth="1"/>
    <col min="3" max="3" width="7.7265625" bestFit="1" customWidth="1"/>
    <col min="4" max="4" width="13.26953125" bestFit="1" customWidth="1"/>
    <col min="5" max="5" width="21.7265625" bestFit="1" customWidth="1"/>
    <col min="6" max="6" width="11.26953125" bestFit="1" customWidth="1"/>
    <col min="8" max="8" width="13.26953125" bestFit="1" customWidth="1"/>
  </cols>
  <sheetData>
    <row r="1" spans="1:6" ht="18">
      <c r="A1" s="7" t="s">
        <v>20</v>
      </c>
      <c r="B1" s="18" t="s">
        <v>21</v>
      </c>
      <c r="C1" s="19"/>
      <c r="D1" s="18" t="s">
        <v>22</v>
      </c>
    </row>
    <row r="2" spans="1:6" ht="15.5">
      <c r="A2" s="24" t="s">
        <v>0</v>
      </c>
      <c r="B2" s="46">
        <v>10</v>
      </c>
      <c r="C2" s="24"/>
      <c r="D2" s="49">
        <f>+B2</f>
        <v>10</v>
      </c>
      <c r="E2" s="9"/>
    </row>
    <row r="3" spans="1:6" ht="15.5">
      <c r="A3" s="9" t="s">
        <v>1</v>
      </c>
      <c r="B3" s="10">
        <v>1952</v>
      </c>
      <c r="C3" s="9"/>
      <c r="D3" s="10">
        <f>+B3</f>
        <v>1952</v>
      </c>
      <c r="E3" s="9"/>
    </row>
    <row r="4" spans="1:6" ht="15.5">
      <c r="A4" s="9" t="s">
        <v>2</v>
      </c>
      <c r="B4" s="10">
        <f>+B2*B3</f>
        <v>19520</v>
      </c>
      <c r="C4" s="9"/>
      <c r="D4" s="10">
        <f>+D2*D3</f>
        <v>19520</v>
      </c>
      <c r="E4" s="9"/>
    </row>
    <row r="5" spans="1:6" ht="15.5">
      <c r="A5" s="24" t="s">
        <v>3</v>
      </c>
      <c r="B5" s="47">
        <v>1.5</v>
      </c>
      <c r="C5" s="48">
        <v>0</v>
      </c>
      <c r="D5" s="25">
        <f>+B5+(B5*C5)</f>
        <v>1.5</v>
      </c>
      <c r="E5" s="9"/>
    </row>
    <row r="6" spans="1:6" ht="15.5">
      <c r="A6" s="9" t="s">
        <v>14</v>
      </c>
      <c r="B6" s="10">
        <f>+B4*B5</f>
        <v>29280</v>
      </c>
      <c r="C6" s="9"/>
      <c r="D6" s="10">
        <f>+D4*D5</f>
        <v>29280</v>
      </c>
      <c r="E6" s="13"/>
    </row>
    <row r="7" spans="1:6" ht="15.5">
      <c r="A7" s="9" t="s">
        <v>15</v>
      </c>
      <c r="B7" s="53">
        <v>36</v>
      </c>
      <c r="C7" s="9"/>
      <c r="D7" s="52">
        <f>+B7</f>
        <v>36</v>
      </c>
      <c r="E7" s="9"/>
    </row>
    <row r="8" spans="1:6" ht="15.5">
      <c r="A8" s="9"/>
      <c r="B8" s="14"/>
      <c r="C8" s="9"/>
      <c r="D8" s="14"/>
      <c r="E8" s="9"/>
    </row>
    <row r="9" spans="1:6" ht="15.5">
      <c r="A9" s="9" t="s">
        <v>4</v>
      </c>
      <c r="B9" s="10">
        <f>+B6*B7</f>
        <v>1054080</v>
      </c>
      <c r="C9" s="11"/>
      <c r="D9" s="10">
        <f>+D6*D7</f>
        <v>1054080</v>
      </c>
      <c r="E9" s="9"/>
    </row>
    <row r="10" spans="1:6" ht="15.5">
      <c r="A10" s="9" t="s">
        <v>16</v>
      </c>
      <c r="B10" s="10">
        <f>+B9*B11</f>
        <v>579744</v>
      </c>
      <c r="C10" s="15"/>
      <c r="D10" s="10">
        <f>+D9*D11</f>
        <v>579744</v>
      </c>
      <c r="E10" s="13"/>
    </row>
    <row r="11" spans="1:6" ht="15.5">
      <c r="A11" s="9" t="s">
        <v>6</v>
      </c>
      <c r="B11" s="47">
        <v>0.55000000000000004</v>
      </c>
      <c r="C11" s="48">
        <v>0</v>
      </c>
      <c r="D11" s="26">
        <f>+B11+(B11*C11)</f>
        <v>0.55000000000000004</v>
      </c>
      <c r="E11" s="9"/>
    </row>
    <row r="12" spans="1:6" ht="15.5">
      <c r="A12" s="9"/>
      <c r="B12" s="9"/>
      <c r="C12" s="9"/>
      <c r="D12" s="9"/>
      <c r="E12" s="9"/>
      <c r="F12" s="4"/>
    </row>
    <row r="13" spans="1:6" ht="15.5">
      <c r="A13" s="24" t="s">
        <v>7</v>
      </c>
      <c r="B13" s="45">
        <v>0.8</v>
      </c>
      <c r="C13" s="48">
        <v>0</v>
      </c>
      <c r="D13" s="26">
        <f>+B13+(B13*C13)</f>
        <v>0.8</v>
      </c>
      <c r="E13" s="9"/>
      <c r="F13" s="4"/>
    </row>
    <row r="14" spans="1:6" ht="15.5">
      <c r="A14" s="9" t="s">
        <v>8</v>
      </c>
      <c r="B14" s="10">
        <f>+B9*B13</f>
        <v>843264</v>
      </c>
      <c r="C14" s="11"/>
      <c r="D14" s="10">
        <f>+D9*D13</f>
        <v>843264</v>
      </c>
      <c r="E14" s="9"/>
      <c r="F14" s="4"/>
    </row>
    <row r="15" spans="1:6" ht="15.5">
      <c r="A15" s="9" t="s">
        <v>5</v>
      </c>
      <c r="B15" s="10">
        <f>+B14*B16</f>
        <v>210816</v>
      </c>
      <c r="C15" s="16"/>
      <c r="D15" s="10">
        <f>+D16*D14</f>
        <v>210816</v>
      </c>
      <c r="E15" s="13"/>
    </row>
    <row r="16" spans="1:6" ht="15.5">
      <c r="A16" s="9" t="s">
        <v>6</v>
      </c>
      <c r="B16" s="45">
        <v>0.25</v>
      </c>
      <c r="C16" s="48">
        <v>0</v>
      </c>
      <c r="D16" s="26">
        <f>+B16+(B16*C16)</f>
        <v>0.25</v>
      </c>
      <c r="E16" s="9"/>
    </row>
    <row r="17" spans="1:5" ht="15.5">
      <c r="A17" s="9"/>
      <c r="B17" s="9"/>
      <c r="C17" s="9"/>
      <c r="D17" s="9"/>
      <c r="E17" s="9"/>
    </row>
    <row r="18" spans="1:5" ht="15.5" hidden="1">
      <c r="A18" s="9" t="s">
        <v>9</v>
      </c>
      <c r="B18" s="17">
        <v>0.19</v>
      </c>
      <c r="C18" s="12"/>
      <c r="D18" s="17">
        <f>+B18</f>
        <v>0.19</v>
      </c>
      <c r="E18" s="9"/>
    </row>
    <row r="19" spans="1:5" ht="15.5">
      <c r="A19" s="9" t="s">
        <v>10</v>
      </c>
      <c r="B19" s="10">
        <f>+B9*B18</f>
        <v>200275.20000000001</v>
      </c>
      <c r="C19" s="11"/>
      <c r="D19" s="10">
        <f>+D9*D18</f>
        <v>200275.20000000001</v>
      </c>
      <c r="E19" s="9"/>
    </row>
    <row r="20" spans="1:5" ht="15.5">
      <c r="A20" s="9" t="s">
        <v>5</v>
      </c>
      <c r="B20" s="10">
        <f>+B19*B21</f>
        <v>40055.040000000008</v>
      </c>
      <c r="C20" s="9"/>
      <c r="D20" s="10">
        <f>+D19*D21</f>
        <v>40055.040000000008</v>
      </c>
      <c r="E20" s="9"/>
    </row>
    <row r="21" spans="1:5" ht="15.5">
      <c r="A21" s="9" t="s">
        <v>6</v>
      </c>
      <c r="B21" s="45">
        <v>0.2</v>
      </c>
      <c r="C21" s="48">
        <v>0</v>
      </c>
      <c r="D21" s="26">
        <f>+B21+(B21*C21)</f>
        <v>0.2</v>
      </c>
      <c r="E21" s="9"/>
    </row>
    <row r="22" spans="1:5" ht="15.5">
      <c r="A22" s="9"/>
      <c r="B22" s="9"/>
      <c r="C22" s="16"/>
      <c r="D22" s="9"/>
      <c r="E22" s="9"/>
    </row>
    <row r="23" spans="1:5" ht="15.5" hidden="1">
      <c r="A23" s="9" t="s">
        <v>11</v>
      </c>
      <c r="B23" s="12">
        <v>0.05</v>
      </c>
      <c r="C23" s="12"/>
      <c r="D23" s="12">
        <f>+B23</f>
        <v>0.05</v>
      </c>
      <c r="E23" s="9"/>
    </row>
    <row r="24" spans="1:5" ht="15.5">
      <c r="A24" s="9" t="s">
        <v>12</v>
      </c>
      <c r="B24" s="10">
        <f>+B9*B23</f>
        <v>52704</v>
      </c>
      <c r="C24" s="11"/>
      <c r="D24" s="10">
        <f>+D9*D23</f>
        <v>52704</v>
      </c>
      <c r="E24" s="9"/>
    </row>
    <row r="25" spans="1:5" ht="15.5">
      <c r="A25" s="9" t="s">
        <v>5</v>
      </c>
      <c r="B25" s="10">
        <f>+B24*B26</f>
        <v>7905.5999999999995</v>
      </c>
      <c r="C25" s="16"/>
      <c r="D25" s="10">
        <f>+D26*D24</f>
        <v>7905.5999999999995</v>
      </c>
      <c r="E25" s="13"/>
    </row>
    <row r="26" spans="1:5" ht="15.5">
      <c r="A26" s="9" t="s">
        <v>6</v>
      </c>
      <c r="B26" s="45">
        <v>0.15</v>
      </c>
      <c r="C26" s="48">
        <v>0</v>
      </c>
      <c r="D26" s="26">
        <f>+B26+(B26*C26)</f>
        <v>0.15</v>
      </c>
      <c r="E26" s="9"/>
    </row>
    <row r="27" spans="1:5" ht="15.5">
      <c r="A27" s="9"/>
      <c r="B27" s="9"/>
      <c r="C27" s="9"/>
      <c r="D27" s="9"/>
      <c r="E27" s="9"/>
    </row>
    <row r="28" spans="1:5" ht="15.5">
      <c r="A28" s="20" t="s">
        <v>13</v>
      </c>
      <c r="B28" s="21">
        <f>+B9+B14+B19+B24</f>
        <v>2150323.2000000002</v>
      </c>
      <c r="C28" s="20"/>
      <c r="D28" s="21">
        <f>+D9+D14+D19+D24</f>
        <v>2150323.2000000002</v>
      </c>
      <c r="E28" s="41">
        <f>+D28-B28</f>
        <v>0</v>
      </c>
    </row>
    <row r="29" spans="1:5" ht="15.5">
      <c r="A29" s="20" t="s">
        <v>5</v>
      </c>
      <c r="B29" s="21">
        <f>+B10+B15+B20+B25</f>
        <v>838520.64</v>
      </c>
      <c r="C29" s="20"/>
      <c r="D29" s="21">
        <f>+D10+D15+D20+D25</f>
        <v>838520.64</v>
      </c>
      <c r="E29" s="41">
        <f>+D29-B29</f>
        <v>0</v>
      </c>
    </row>
    <row r="30" spans="1:5" s="6" customFormat="1" ht="15.5">
      <c r="A30" s="20" t="s">
        <v>6</v>
      </c>
      <c r="B30" s="28">
        <f>+B29/B28</f>
        <v>0.38995098039215681</v>
      </c>
      <c r="C30" s="20"/>
      <c r="D30" s="28">
        <f>+D29/D28</f>
        <v>0.38995098039215681</v>
      </c>
      <c r="E30" s="39"/>
    </row>
    <row r="31" spans="1:5">
      <c r="A31" s="6"/>
      <c r="B31" s="5"/>
      <c r="C31" s="6"/>
      <c r="D31" s="5"/>
      <c r="E31" s="39"/>
    </row>
    <row r="32" spans="1:5" ht="15.5">
      <c r="A32" s="37" t="s">
        <v>28</v>
      </c>
      <c r="B32" s="38">
        <f>+B29/B4</f>
        <v>42.957000000000001</v>
      </c>
      <c r="C32" s="37"/>
      <c r="D32" s="38">
        <f>+D29/D4</f>
        <v>42.957000000000001</v>
      </c>
      <c r="E32" s="40">
        <f>+D32-B32</f>
        <v>0</v>
      </c>
    </row>
    <row r="33" spans="1:5" ht="13">
      <c r="A33" s="27"/>
      <c r="B33" s="29"/>
    </row>
    <row r="34" spans="1:5" ht="13">
      <c r="A34" s="27"/>
      <c r="B34" s="29"/>
      <c r="C34" s="4"/>
    </row>
    <row r="35" spans="1:5" ht="13">
      <c r="A35" s="27"/>
      <c r="B35" s="29"/>
      <c r="C35" s="4"/>
    </row>
    <row r="36" spans="1:5" ht="13">
      <c r="A36" s="27"/>
      <c r="B36" s="29"/>
      <c r="C36" s="4"/>
    </row>
    <row r="37" spans="1:5" ht="13">
      <c r="A37" s="27"/>
      <c r="B37" s="29"/>
      <c r="C37" s="4"/>
    </row>
    <row r="38" spans="1:5" ht="18">
      <c r="A38" s="7" t="s">
        <v>18</v>
      </c>
    </row>
    <row r="39" spans="1:5" ht="15.5">
      <c r="A39" s="20" t="s">
        <v>29</v>
      </c>
      <c r="B39" s="44">
        <f>+B28*0.06</f>
        <v>129019.39200000001</v>
      </c>
      <c r="C39" s="23"/>
      <c r="D39" s="23"/>
    </row>
    <row r="40" spans="1:5" ht="15.5">
      <c r="A40" s="20" t="s">
        <v>17</v>
      </c>
      <c r="B40" s="45">
        <v>0.1</v>
      </c>
      <c r="C40" s="23"/>
      <c r="D40" s="23"/>
    </row>
    <row r="41" spans="1:5" ht="15.5">
      <c r="A41" s="20" t="s">
        <v>19</v>
      </c>
      <c r="B41" s="42">
        <f>+B39*B40</f>
        <v>12901.939200000001</v>
      </c>
      <c r="C41" s="23"/>
      <c r="D41" s="23"/>
    </row>
    <row r="42" spans="1:5" ht="15.5">
      <c r="A42" s="20"/>
      <c r="B42" s="21"/>
      <c r="C42" s="23"/>
      <c r="D42" s="23"/>
    </row>
    <row r="43" spans="1:5" ht="18">
      <c r="A43" s="22" t="s">
        <v>23</v>
      </c>
      <c r="B43" s="21"/>
      <c r="C43" s="23"/>
      <c r="D43" s="23"/>
    </row>
    <row r="44" spans="1:5" ht="15.5">
      <c r="A44" s="20" t="s">
        <v>25</v>
      </c>
      <c r="B44" s="42">
        <f>+D29</f>
        <v>838520.64</v>
      </c>
      <c r="C44" s="23"/>
      <c r="D44" s="51">
        <f>+D29/D4</f>
        <v>42.957000000000001</v>
      </c>
      <c r="E44" s="27" t="s">
        <v>27</v>
      </c>
    </row>
    <row r="45" spans="1:5" ht="15.5">
      <c r="A45" s="20" t="s">
        <v>24</v>
      </c>
      <c r="B45" s="42">
        <f>+B29</f>
        <v>838520.64</v>
      </c>
      <c r="C45" s="23"/>
      <c r="D45" s="51">
        <f>+B29/B4</f>
        <v>42.957000000000001</v>
      </c>
    </row>
    <row r="46" spans="1:5" ht="15.5">
      <c r="A46" s="20" t="s">
        <v>26</v>
      </c>
      <c r="B46" s="50">
        <f>+B44-B45</f>
        <v>0</v>
      </c>
      <c r="C46" s="43"/>
      <c r="D46" s="51">
        <f>+D44-D45</f>
        <v>0</v>
      </c>
    </row>
    <row r="47" spans="1:5" ht="20">
      <c r="A47" s="30"/>
      <c r="B47" s="30"/>
      <c r="C47" s="31"/>
    </row>
    <row r="48" spans="1:5" ht="20">
      <c r="A48" s="30"/>
      <c r="B48" s="30"/>
      <c r="C48" s="31"/>
    </row>
    <row r="49" spans="1:4" ht="20">
      <c r="A49" s="30"/>
      <c r="B49" s="30"/>
      <c r="C49" s="31"/>
    </row>
    <row r="50" spans="1:4" ht="20">
      <c r="A50" s="30"/>
      <c r="B50" s="33"/>
      <c r="C50" s="31"/>
    </row>
    <row r="51" spans="1:4" ht="20">
      <c r="A51" s="30"/>
      <c r="B51" s="34"/>
      <c r="C51" s="31"/>
    </row>
    <row r="52" spans="1:4" ht="20">
      <c r="A52" s="30"/>
      <c r="B52" s="33"/>
      <c r="C52" s="31"/>
    </row>
    <row r="53" spans="1:4" ht="20">
      <c r="A53" s="30"/>
      <c r="B53" s="30"/>
      <c r="C53" s="31"/>
    </row>
    <row r="54" spans="1:4" ht="20">
      <c r="A54" s="30"/>
      <c r="B54" s="34"/>
      <c r="C54" s="31"/>
    </row>
    <row r="55" spans="1:4" ht="20">
      <c r="A55" s="30"/>
      <c r="B55" s="30"/>
      <c r="C55" s="31"/>
    </row>
    <row r="56" spans="1:4" ht="20">
      <c r="A56" s="30"/>
      <c r="B56" s="32"/>
      <c r="C56" s="35"/>
    </row>
    <row r="57" spans="1:4" ht="20">
      <c r="A57" s="30"/>
      <c r="B57" s="32"/>
      <c r="C57" s="30"/>
    </row>
    <row r="58" spans="1:4" ht="20">
      <c r="A58" s="30"/>
      <c r="B58" s="32"/>
      <c r="C58" s="32"/>
    </row>
    <row r="59" spans="1:4" ht="20">
      <c r="A59" s="31"/>
      <c r="B59" s="36"/>
      <c r="C59" s="36"/>
      <c r="D59" s="4"/>
    </row>
    <row r="62" spans="1:4">
      <c r="B62" s="1"/>
    </row>
    <row r="63" spans="1:4">
      <c r="B63" s="4"/>
    </row>
    <row r="65" spans="2:2">
      <c r="B65" s="2"/>
    </row>
    <row r="67" spans="2:2">
      <c r="B67" s="8"/>
    </row>
    <row r="68" spans="2:2">
      <c r="B68" s="1"/>
    </row>
    <row r="69" spans="2:2">
      <c r="B69" s="3"/>
    </row>
    <row r="70" spans="2:2">
      <c r="B70" s="2"/>
    </row>
    <row r="72" spans="2:2">
      <c r="B72" s="3"/>
    </row>
    <row r="73" spans="2:2">
      <c r="B73" s="2"/>
    </row>
    <row r="75" spans="2:2">
      <c r="B75" s="3"/>
    </row>
  </sheetData>
  <sheetProtection sheet="1" objects="1" scenarios="1"/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PPG Industries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Altieri</dc:creator>
  <cp:lastModifiedBy>scp4</cp:lastModifiedBy>
  <dcterms:created xsi:type="dcterms:W3CDTF">2000-01-07T00:32:08Z</dcterms:created>
  <dcterms:modified xsi:type="dcterms:W3CDTF">2019-04-11T18:33:02Z</dcterms:modified>
</cp:coreProperties>
</file>